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LANILHA " sheetId="1" r:id="rId1"/>
    <sheet name="CRONOGRAMA" sheetId="2" r:id="rId2"/>
  </sheets>
  <definedNames>
    <definedName name="_xlnm.Print_Area" localSheetId="1">'CRONOGRAMA'!$A$1:$L$20</definedName>
    <definedName name="_xlnm.Print_Area" localSheetId="0">'PLANILHA '!$A$1:$G$102</definedName>
    <definedName name="_xlnm.Print_Titles" localSheetId="0">'PLANILHA '!$15:$15</definedName>
  </definedNames>
  <calcPr fullCalcOnLoad="1"/>
</workbook>
</file>

<file path=xl/sharedStrings.xml><?xml version="1.0" encoding="utf-8"?>
<sst xmlns="http://schemas.openxmlformats.org/spreadsheetml/2006/main" count="320" uniqueCount="230">
  <si>
    <t xml:space="preserve">    PREFEITURA MUNICIPAL DE ARAXÁ</t>
  </si>
  <si>
    <t xml:space="preserve">    SECRETARIA MUNICIPAL DE OBRAS PÚBLICAS E MOBILIDADE URBANA</t>
  </si>
  <si>
    <t>Av. Rosália Isaura de Araújo, nº 275 - Centro Administrativo - Araxá/MG</t>
  </si>
  <si>
    <t>CEP: 38.180-802 - (34) 3691-7036</t>
  </si>
  <si>
    <t>PLANILHA ORÇAMENTÁRIA DE CUSTOS</t>
  </si>
  <si>
    <t xml:space="preserve">PREFEITURA MUNICIPAL DE ARAXÁ </t>
  </si>
  <si>
    <t xml:space="preserve">FORMA DE EXECUÇÃO: </t>
  </si>
  <si>
    <t>BDI</t>
  </si>
  <si>
    <t>ITEM</t>
  </si>
  <si>
    <t>CÓDIGO</t>
  </si>
  <si>
    <t>DESCRIÇÃO</t>
  </si>
  <si>
    <t>UN</t>
  </si>
  <si>
    <t>QTDE</t>
  </si>
  <si>
    <t xml:space="preserve">PREÇO UNITARIO C/ BDI </t>
  </si>
  <si>
    <t>TOTAL</t>
  </si>
  <si>
    <t>SERVIÇOS PRELIMINARES</t>
  </si>
  <si>
    <t>M</t>
  </si>
  <si>
    <t>M²</t>
  </si>
  <si>
    <t>VB</t>
  </si>
  <si>
    <t>1.1</t>
  </si>
  <si>
    <t>1.3</t>
  </si>
  <si>
    <t>2.1</t>
  </si>
  <si>
    <t>2.2</t>
  </si>
  <si>
    <t>2.3</t>
  </si>
  <si>
    <t>2.4</t>
  </si>
  <si>
    <t>3.1</t>
  </si>
  <si>
    <t>3.2</t>
  </si>
  <si>
    <t>4.1</t>
  </si>
  <si>
    <t>4.2</t>
  </si>
  <si>
    <t>1.4</t>
  </si>
  <si>
    <t xml:space="preserve"> PREFEITURA MUNICIPAL DE ARAXÁ</t>
  </si>
  <si>
    <t>SECRETARIA MUNICIPAL DE OBRAS PÚBLICAS E MOBILIDADE URBANA</t>
  </si>
  <si>
    <t>MUNICÍPIO : ARAXÁ - MG</t>
  </si>
  <si>
    <t xml:space="preserve">                                             </t>
  </si>
  <si>
    <t>Cronograma Físico Financeiro</t>
  </si>
  <si>
    <t>DISCRIMINAÇÃO DOS SERVIÇOS</t>
  </si>
  <si>
    <t>VALOR</t>
  </si>
  <si>
    <t>%</t>
  </si>
  <si>
    <t>FISICO</t>
  </si>
  <si>
    <t>1º MÊS %</t>
  </si>
  <si>
    <t>2º MÊS %</t>
  </si>
  <si>
    <t>3º MÊS %</t>
  </si>
  <si>
    <t>4º MÊS %</t>
  </si>
  <si>
    <t>FINANCEIRO</t>
  </si>
  <si>
    <t>FISICO (%)</t>
  </si>
  <si>
    <t>FINANCEIRO (R$)</t>
  </si>
  <si>
    <t>TOTAL GERAL</t>
  </si>
  <si>
    <t>R$</t>
  </si>
  <si>
    <t>(    ) DIRETA</t>
  </si>
  <si>
    <t>(    ) INDIRETA</t>
  </si>
  <si>
    <t>1</t>
  </si>
  <si>
    <t>ADMINISTRAÇÃO LOCAL</t>
  </si>
  <si>
    <t>IIO-PLA-010</t>
  </si>
  <si>
    <t>FORNECIMENTO E COLOCAÇÃO DE PLACA DE OBRA EM CHAPA GALVANIZADA (6,00 X 3,00 M)</t>
  </si>
  <si>
    <t>78472</t>
  </si>
  <si>
    <t>M2</t>
  </si>
  <si>
    <t>2</t>
  </si>
  <si>
    <t>3</t>
  </si>
  <si>
    <t>REGULARIZAÇÃO</t>
  </si>
  <si>
    <t>RECAPEAMENTO ASFALTICO EM CBUQ</t>
  </si>
  <si>
    <t>3.1.1</t>
  </si>
  <si>
    <t>3.1.2</t>
  </si>
  <si>
    <t>M3XKM</t>
  </si>
  <si>
    <t>OBR-VIA-375</t>
  </si>
  <si>
    <t>TRANSPORTE DE PMF/CBUQ PARA CONSERVAÇÃO DMT 0 A 10 KM  (7km)</t>
  </si>
  <si>
    <t>FRESAGEM E REGULARIZAÇÃO</t>
  </si>
  <si>
    <t>3.2.1</t>
  </si>
  <si>
    <t>FRESAGEM ATE 5,0 CM</t>
  </si>
  <si>
    <t>3.2.2</t>
  </si>
  <si>
    <t>83358</t>
  </si>
  <si>
    <t>TRANSPORTE DE PAVIMENTACAO REMOVIDA (RODOVIAS NAO URBANAS)</t>
  </si>
  <si>
    <t>3.2.3</t>
  </si>
  <si>
    <t>3.2.5</t>
  </si>
  <si>
    <t>4</t>
  </si>
  <si>
    <t>5839</t>
  </si>
  <si>
    <t>VASSOURA MECÂNICA REBOCÁVEL COM ESCOVA CILÍNDRICA, LARGURA ÚTIL DE VAR RIMENTO DE 2,44 M - CHP DIURNO. AF_06/2014</t>
  </si>
  <si>
    <t>CHP</t>
  </si>
  <si>
    <t>5843</t>
  </si>
  <si>
    <t>TRATOR DE PNEUS, POTÊNCIA 122 CV, TRAÇÃO 4X4, PESO COM LASTRO DE 4.510 KG - CHP DIURNO. AF_06/2014</t>
  </si>
  <si>
    <t>SERVENTE COM ENCARGOS COMPLEMENTARES</t>
  </si>
  <si>
    <t>H</t>
  </si>
  <si>
    <t>TRA-CAM-020</t>
  </si>
  <si>
    <t>ACESSIBILIDADE</t>
  </si>
  <si>
    <t>URB-RAM-005</t>
  </si>
  <si>
    <t>RAMPA PARA ACESSO DE DEFICIENTE, EM CONCRETO SIMPLES FCK = 25 MPA, DESEMPENADA, COM PINTURA INDICATIVA, 02 DEMÃOS</t>
  </si>
  <si>
    <t>PIS-LAD-020</t>
  </si>
  <si>
    <t>PISO HIDRÁULICO UMA COR (ALERTA) 25X25CM (18 UNID POR RAMPA) 0,25X0,25X18=1,125M²/RAMPA</t>
  </si>
  <si>
    <t>SINALIZAÇÃO VIÁRIA</t>
  </si>
  <si>
    <t>72947</t>
  </si>
  <si>
    <t>00034723</t>
  </si>
  <si>
    <t>PLACA DE SINALIZACAO EM CHAPA DE ACO NUM 16 COM PINTURA REFLETIVA 90,20m² + 0,30m² por passagem pedestre</t>
  </si>
  <si>
    <t>MOB-DES-025</t>
  </si>
  <si>
    <t>OBRAS COM VALOR ENTRE 1.000.000,01 E 3.000.000,00 - 0,30%</t>
  </si>
  <si>
    <t>Subtotal 3.2</t>
  </si>
  <si>
    <t>RUAS DO BAIRRO SÃO PEDRO E VILA RICA</t>
  </si>
  <si>
    <t>3.1.1.1</t>
  </si>
  <si>
    <t>3.1.2.1</t>
  </si>
  <si>
    <t>3.1.2.2</t>
  </si>
  <si>
    <t>Subtotal 3.1.1</t>
  </si>
  <si>
    <t>Subtotal 3.1.2</t>
  </si>
  <si>
    <t>3.2.11</t>
  </si>
  <si>
    <t>3.2.12</t>
  </si>
  <si>
    <t>3.3</t>
  </si>
  <si>
    <t>3.4</t>
  </si>
  <si>
    <t>3.5</t>
  </si>
  <si>
    <t>3.3.1</t>
  </si>
  <si>
    <t>3.3.2</t>
  </si>
  <si>
    <t>3.4.2</t>
  </si>
  <si>
    <t>3.5.1</t>
  </si>
  <si>
    <t>3.5.2</t>
  </si>
  <si>
    <t>Subtotal 3.3</t>
  </si>
  <si>
    <t>Subtotal 3.4</t>
  </si>
  <si>
    <t>Subtotal 3.5</t>
  </si>
  <si>
    <t>RUA CAMARÕES, BAIRRO NOVO HORIZONTE - RUA DE ACESSO AO CANIL MUNICIPAL DE ARAXÁ</t>
  </si>
  <si>
    <t>TERRAPLENAGEM</t>
  </si>
  <si>
    <t>ESCAVAÇÃO E CARGA MECANIZADA EM MATERIAL DE 1ª CATEGORAIA - abertura de caixa</t>
  </si>
  <si>
    <t>TER-ESC-015</t>
  </si>
  <si>
    <t>M³</t>
  </si>
  <si>
    <t>OBR-VIA-315</t>
  </si>
  <si>
    <t>TRANSPORTE DE MATERIAL DE JAZIDA PARA CONSERVAÇÃO DMT DE 0 A 10 KM - abertura de caixa</t>
  </si>
  <si>
    <t>URB-MFC-005</t>
  </si>
  <si>
    <t>MEIO FIO DE CONCRETO PRÉ MOLDADO, INCLUSIVE ESCAVAÇÃO E REATERRO</t>
  </si>
  <si>
    <t>94287</t>
  </si>
  <si>
    <t>EXECUÇÃO DE SARJETA DE CONCRETO USINADO, MOLDADA IN LOCO</t>
  </si>
  <si>
    <t>4.1.1</t>
  </si>
  <si>
    <t>4.1.2</t>
  </si>
  <si>
    <t>4.1.3</t>
  </si>
  <si>
    <t>4.1.4</t>
  </si>
  <si>
    <t>Subtotal 4.1</t>
  </si>
  <si>
    <t>4.2.1</t>
  </si>
  <si>
    <t>Subtotal 4.2</t>
  </si>
  <si>
    <t>CASCALHO DE CAVA</t>
  </si>
  <si>
    <t>4743</t>
  </si>
  <si>
    <t>ESCAVAÇÃO E CARGA MECANIZADA EM MATERIAL DE 1ª CATEGORAIA - cascalho e = 20 cm</t>
  </si>
  <si>
    <t>OBR-VIA-336</t>
  </si>
  <si>
    <t>TRANSPORTE DE MATERIAL DE JAZIDA PARA CONSERVAÇÃO DMT DE 30 A 50 KM - cascalho - DMT 50 Km</t>
  </si>
  <si>
    <t>M³XKM</t>
  </si>
  <si>
    <t>OBR-VIA-070</t>
  </si>
  <si>
    <t>72961</t>
  </si>
  <si>
    <t>REGULARIZAÇÃO E COMPACTAÇÃO DE SUBLEITO ATE 20 CM DE ESPESSURA</t>
  </si>
  <si>
    <t>72942</t>
  </si>
  <si>
    <t>PINTURA DE LIGAÇÃO COM EMULSÃO RR-1C</t>
  </si>
  <si>
    <t>95990</t>
  </si>
  <si>
    <t>EXECUÇÃO REVESTIMENTO PRIMARIO, EXCLUINDO ESCAVAÇÃO, CARGA, DESCARGA, ESPALHAMENTO E COMPACTAÇÃO DO MATERIAL - 10 cm (acesso de serviço pela lateral)</t>
  </si>
  <si>
    <t>CONSTRUÇÃO DE PAVIMENTO COM APLICAÇÃO DE CONCRETO BETUMINOSO USINADO A QUENTE (CBUQ), CAMADA DE ROLAMENTO, COM ESPESSURA DE 3,0 CM EXCLUSIVE TRANSPORTE</t>
  </si>
  <si>
    <t>SINALIZACAO HORIZONTAL COM TINTA RETRORREFLETIVA A BASE DE RESINA ACRILICA COM MICROESFERAS DE VIDRO</t>
  </si>
  <si>
    <t>PAVIMENTAÇÃO</t>
  </si>
  <si>
    <t>4.3</t>
  </si>
  <si>
    <t>4.3.1</t>
  </si>
  <si>
    <t>4.2.2</t>
  </si>
  <si>
    <t>4.2.3</t>
  </si>
  <si>
    <t>4.2.4</t>
  </si>
  <si>
    <t>4.2.5</t>
  </si>
  <si>
    <t>4.2.6</t>
  </si>
  <si>
    <t>4.2.8</t>
  </si>
  <si>
    <t>4.2.9</t>
  </si>
  <si>
    <t>4.2.10</t>
  </si>
  <si>
    <t>Subtotal 4.3</t>
  </si>
  <si>
    <t>DEM-SAR-005</t>
  </si>
  <si>
    <t>TRA-CAR-010</t>
  </si>
  <si>
    <t>M³KM</t>
  </si>
  <si>
    <t>TRANSPORTE DE MATERIAL DE QUALQUER NATUREZA EM CAMINHÃO DMT &gt; 5 KM (DENTRO DO PERÍMETRO URBANO) - DMT 6Km</t>
  </si>
  <si>
    <t>TER-REG-005</t>
  </si>
  <si>
    <t>ALTEAMENTO DE PV</t>
  </si>
  <si>
    <t xml:space="preserve">UN </t>
  </si>
  <si>
    <t>URB-PAS-005</t>
  </si>
  <si>
    <t>SERVIÇOS COMPLEMENTARES</t>
  </si>
  <si>
    <t>REGULARIZAÇÃO E COMPACTAÇÃO DE TERRENO MANUAL, COM SOQUETE</t>
  </si>
  <si>
    <t>EXECUÇÃO DE IMPRIMAÇÃO COM ASFALTO DILUÍDO CM-30. AF_09/2017</t>
  </si>
  <si>
    <t>96401</t>
  </si>
  <si>
    <t>MEIO FIO DE CONCRETO PRÉ MOLDADO, INCLUSIVE ESCAVAÇÃO E REATERRO (83m para São Pedro e 14m para Santa Rita)</t>
  </si>
  <si>
    <t>EXECUÇÃO DE SARJETA DE CONCRETO USINADO, MOLDADA IN LOCO EM TRECHO RETO, 30 CM BASE X 10 CM ALTURA. AF_06/2016 - São Pedro</t>
  </si>
  <si>
    <t>PASSEIOS DE CONCRETO E = 8 CM, FCK = 15 MPA PADRÃO PREFEITURA - 916,30m² do São Pedro e 341,10m² do Santa Rita</t>
  </si>
  <si>
    <t>CONSTRUÇÃO DE PAVIMENTO COM APLICAÇÃO DE CONCRETO BETUMINOSO USINADO A QUENTE (CBUQ), CAMADA DE ROLAMENTO, COM ESPESSURA DE 2,0 CM EXCLUSIVE TRANSPORTE</t>
  </si>
  <si>
    <t>EXECUÇÃO DE BASE SOLO ESTABILIZADO SEM MISTURA NA PISTA DO PROCTOR INTERMEDIÁRIO, INCLUSIVE ESCAVAÇÃO, CARGA,  ESPALHAMENTO,  EXCETO TRANSPORTE E INDENIZAÇÃO DE JAZIDA - ESPESSURA 15 cm</t>
  </si>
  <si>
    <t>OBR-VIA-145</t>
  </si>
  <si>
    <t>TOTAL ÍTEM 4 (CANIL)</t>
  </si>
  <si>
    <t>3.4.1</t>
  </si>
  <si>
    <t>3.4.3</t>
  </si>
  <si>
    <t>3.4.4</t>
  </si>
  <si>
    <t>3.4.5</t>
  </si>
  <si>
    <t>3.4.6</t>
  </si>
  <si>
    <t>3.4.7</t>
  </si>
  <si>
    <t>3.4.8</t>
  </si>
  <si>
    <t>3.4.9</t>
  </si>
  <si>
    <t>DEMOLIÇÃO DE MEIO FIO DE CONCRETO  (97MX0,30M)</t>
  </si>
  <si>
    <t>DEMOLIÇÃO DE SARJETA DE CONCRETO  (201MX0,25M)</t>
  </si>
  <si>
    <t>CARGA DE MATERIAL DE QUALQUER NATUREZA SOBRE CAMINHÃO - MECÂNICA (50,25M²X0,10M + 29,10M²X0,10M )X1,30</t>
  </si>
  <si>
    <t>3.4.10</t>
  </si>
  <si>
    <t>SERVICOS TOPOGRAFICOS PARA PAVIMENTACÃO, INCLUSIVE NOTA DE SERVICOS, A COMPANHAMENTO E GREIDE</t>
  </si>
  <si>
    <t>CPU A</t>
  </si>
  <si>
    <t>MOBILIZAÇÃO/ DESMOBILIZAÇÃO EQUIPAMENTOS</t>
  </si>
  <si>
    <t>CPU B</t>
  </si>
  <si>
    <t>CPU C</t>
  </si>
  <si>
    <t>CPU D</t>
  </si>
  <si>
    <t>INSTALAÇÃO DE CANTEIRO</t>
  </si>
  <si>
    <t>MANUTENÇÃO DO CANTEIRO DE OBRAS</t>
  </si>
  <si>
    <t>MOBILIZAÇÃO / INSTALAÇÃO / MANUTENÇÃO/ADMINISTRAÇÃO</t>
  </si>
  <si>
    <t>3.3.3</t>
  </si>
  <si>
    <t>3.3.4</t>
  </si>
  <si>
    <t>3.3.5</t>
  </si>
  <si>
    <t>DATA:</t>
  </si>
  <si>
    <t>TOTAL ITEM 1</t>
  </si>
  <si>
    <t>TOTAL ITEM 2</t>
  </si>
  <si>
    <t>TOTAL ITEM 3 (RECAP)</t>
  </si>
  <si>
    <t>CPU E</t>
  </si>
  <si>
    <t>CPU F</t>
  </si>
  <si>
    <t>SUDECAP</t>
  </si>
  <si>
    <t>PRAZO DE EXECUÇÃO:   6 MESES</t>
  </si>
  <si>
    <t>3.1.1.2</t>
  </si>
  <si>
    <t>3.1.1.3</t>
  </si>
  <si>
    <t>3.1.1.4</t>
  </si>
  <si>
    <t>3.1.1.5</t>
  </si>
  <si>
    <t>3.1.1.6</t>
  </si>
  <si>
    <t>3.1.2.3</t>
  </si>
  <si>
    <t>3.1.2.4</t>
  </si>
  <si>
    <t>3.1.2.5</t>
  </si>
  <si>
    <t>DEMOLIÇÃO DE CONCRETO SIMPLES (100UNIDX2,50M²X0,06M)</t>
  </si>
  <si>
    <t>CARGA DE MATERIAL DE QUALQUER NATUREZA SOBRE CAMINHÃO - MECÂNICA (15M³ )X1,30</t>
  </si>
  <si>
    <t>CONSTRUÇÃO DE BOCA DE LOBO</t>
  </si>
  <si>
    <t>RECUPERAÇÃO DE BOCA DE LOBO</t>
  </si>
  <si>
    <t>CPU G</t>
  </si>
  <si>
    <t xml:space="preserve">72947 </t>
  </si>
  <si>
    <t>5º MÊS %</t>
  </si>
  <si>
    <t>6º MÊS %</t>
  </si>
  <si>
    <t>REGIÃO/MÊS DE REFERÊNCIA:  SETOP TRIANG. E A. PARANAIBA - JUL/2017 E SINAPI SET/2017 SICRO/MG DNIT MAIO/2017</t>
  </si>
  <si>
    <t xml:space="preserve">LOCAL: BAIRRO SÃO PEDRO, BAIRRO VILA RICA E RUA CAMARÕES NO BAIRRO NOVO HORIZONTE (acesso ao Canil Municipal) </t>
  </si>
  <si>
    <t>COORDENADAS: 19º35'07.52"S / 46º56'29.72"O</t>
  </si>
  <si>
    <t xml:space="preserve">OBRA: RECAPEAMENTO ASFÁLTICO EM CBUQ </t>
  </si>
  <si>
    <t>REQUISIÇÃO Nº: 4052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</si>
</sst>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0000"/>
    <numFmt numFmtId="169" formatCode="0.000"/>
    <numFmt numFmtId="170" formatCode="&quot;R$&quot;\ #,##0.00"/>
    <numFmt numFmtId="171" formatCode="#,##0.000"/>
    <numFmt numFmtId="172" formatCode="0.0"/>
    <numFmt numFmtId="173" formatCode="#,##0.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([$€-2]* #,##0.00_);_([$€-2]* \(#,##0.00\);_([$€-2]* &quot;-&quot;??_)"/>
    <numFmt numFmtId="179" formatCode="_([$€]* #,##0.00_);_([$€]* \(#,##0.00\);_([$€]* &quot;-&quot;??_);_(@_)"/>
    <numFmt numFmtId="180" formatCode="#,##0.00&quot; &quot;;&quot; (&quot;#,##0.00&quot;)&quot;;&quot; -&quot;#&quot; &quot;;@&quot; &quot;"/>
    <numFmt numFmtId="181" formatCode="&quot;R$ &quot;\ #,##0.00_);[Red]\(&quot;R$ &quot;\ #,##0.00\)"/>
    <numFmt numFmtId="182" formatCode="_(&quot;R$ &quot;\ * #,##0.00_);_(&quot;R$ &quot;\ * \(#,##0.00\);_(&quot;R$ &quot;\ * &quot;-&quot;??_);_(@_)"/>
    <numFmt numFmtId="183" formatCode="_(&quot;R$ &quot;* #,##0.00_);_(&quot;R$ &quot;* \(#,##0.00\);_(&quot;R$ &quot;* \-??_);_(@_)"/>
    <numFmt numFmtId="184" formatCode="[$-416]mmm\-yy;@"/>
    <numFmt numFmtId="185" formatCode="00"/>
    <numFmt numFmtId="186" formatCode="00.##"/>
    <numFmt numFmtId="187" formatCode="_(* #,##0.00_);_(* \(#,##0.00\);_(* \-??_);_(@_)"/>
    <numFmt numFmtId="188" formatCode="_(&quot;$&quot;* #,##0.00_);_(&quot;$&quot;* \(#,##0.00\);_(&quot;$&quot;* &quot;-&quot;??_);_(@_)"/>
    <numFmt numFmtId="189" formatCode="#,##0.00;0"/>
    <numFmt numFmtId="190" formatCode="_(* #,##0_);_(* \(#,##0\);_(* &quot;-&quot;??_);_(@_)"/>
    <numFmt numFmtId="191" formatCode="_(* #,##0.0000_);_(* \(#,##0.0000\);_(* &quot;-&quot;??_);_(@_)"/>
    <numFmt numFmtId="192" formatCode="_(* #,##0.000_);_(* \(#,##0.000\);_(* &quot;-&quot;??_);_(@_)"/>
    <numFmt numFmtId="193" formatCode="_(&quot;R$&quot;* #,##0.00_);_(&quot;R$&quot;* \(#,##0.00\);_(&quot;R$&quot;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Cataneo BT"/>
      <family val="4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Garamond"/>
      <family val="1"/>
    </font>
    <font>
      <b/>
      <sz val="18"/>
      <color indexed="56"/>
      <name val="Cambria"/>
      <family val="2"/>
    </font>
    <font>
      <b/>
      <sz val="12"/>
      <color indexed="10"/>
      <name val="Arial"/>
      <family val="2"/>
    </font>
    <font>
      <b/>
      <sz val="10"/>
      <name val="Courier New"/>
      <family val="3"/>
    </font>
    <font>
      <sz val="10"/>
      <color indexed="8"/>
      <name val="Arial1"/>
      <family val="0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9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/>
      <bottom/>
    </border>
    <border>
      <left/>
      <right/>
      <top style="medium"/>
      <bottom style="medium"/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>
        <color theme="1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13" fillId="24" borderId="0" applyNumberFormat="0" applyBorder="0" applyAlignment="0" applyProtection="0"/>
    <xf numFmtId="0" fontId="46" fillId="29" borderId="0" applyNumberFormat="0" applyBorder="0" applyAlignment="0" applyProtection="0"/>
    <xf numFmtId="0" fontId="13" fillId="15" borderId="0" applyNumberFormat="0" applyBorder="0" applyAlignment="0" applyProtection="0"/>
    <xf numFmtId="0" fontId="46" fillId="30" borderId="0" applyNumberFormat="0" applyBorder="0" applyAlignment="0" applyProtection="0"/>
    <xf numFmtId="0" fontId="13" fillId="16" borderId="0" applyNumberFormat="0" applyBorder="0" applyAlignment="0" applyProtection="0"/>
    <xf numFmtId="0" fontId="46" fillId="31" borderId="0" applyNumberFormat="0" applyBorder="0" applyAlignment="0" applyProtection="0"/>
    <xf numFmtId="0" fontId="13" fillId="25" borderId="0" applyNumberFormat="0" applyBorder="0" applyAlignment="0" applyProtection="0"/>
    <xf numFmtId="0" fontId="46" fillId="32" borderId="0" applyNumberFormat="0" applyBorder="0" applyAlignment="0" applyProtection="0"/>
    <xf numFmtId="0" fontId="13" fillId="26" borderId="0" applyNumberFormat="0" applyBorder="0" applyAlignment="0" applyProtection="0"/>
    <xf numFmtId="0" fontId="46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9" fillId="3" borderId="0" applyNumberFormat="0" applyBorder="0" applyAlignment="0" applyProtection="0"/>
    <xf numFmtId="0" fontId="47" fillId="3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5" fillId="39" borderId="4" applyNumberFormat="0" applyAlignment="0" applyProtection="0"/>
    <xf numFmtId="0" fontId="48" fillId="40" borderId="5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9" fillId="41" borderId="6" applyNumberFormat="0" applyAlignment="0" applyProtection="0"/>
    <xf numFmtId="0" fontId="16" fillId="42" borderId="7" applyNumberFormat="0" applyAlignment="0" applyProtection="0"/>
    <xf numFmtId="0" fontId="16" fillId="42" borderId="7" applyNumberFormat="0" applyAlignment="0" applyProtection="0"/>
    <xf numFmtId="0" fontId="17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8" fillId="0" borderId="10">
      <alignment horizontal="center" vertical="center"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>
      <alignment horizontal="left" vertical="center"/>
      <protection/>
    </xf>
    <xf numFmtId="0" fontId="46" fillId="43" borderId="0" applyNumberFormat="0" applyBorder="0" applyAlignment="0" applyProtection="0"/>
    <xf numFmtId="0" fontId="13" fillId="34" borderId="0" applyNumberFormat="0" applyBorder="0" applyAlignment="0" applyProtection="0"/>
    <xf numFmtId="0" fontId="46" fillId="44" borderId="0" applyNumberFormat="0" applyBorder="0" applyAlignment="0" applyProtection="0"/>
    <xf numFmtId="0" fontId="13" fillId="35" borderId="0" applyNumberFormat="0" applyBorder="0" applyAlignment="0" applyProtection="0"/>
    <xf numFmtId="0" fontId="46" fillId="45" borderId="0" applyNumberFormat="0" applyBorder="0" applyAlignment="0" applyProtection="0"/>
    <xf numFmtId="0" fontId="13" fillId="36" borderId="0" applyNumberFormat="0" applyBorder="0" applyAlignment="0" applyProtection="0"/>
    <xf numFmtId="0" fontId="46" fillId="46" borderId="0" applyNumberFormat="0" applyBorder="0" applyAlignment="0" applyProtection="0"/>
    <xf numFmtId="0" fontId="13" fillId="25" borderId="0" applyNumberFormat="0" applyBorder="0" applyAlignment="0" applyProtection="0"/>
    <xf numFmtId="0" fontId="46" fillId="47" borderId="0" applyNumberFormat="0" applyBorder="0" applyAlignment="0" applyProtection="0"/>
    <xf numFmtId="0" fontId="13" fillId="26" borderId="0" applyNumberFormat="0" applyBorder="0" applyAlignment="0" applyProtection="0"/>
    <xf numFmtId="0" fontId="46" fillId="48" borderId="0" applyNumberFormat="0" applyBorder="0" applyAlignment="0" applyProtection="0"/>
    <xf numFmtId="0" fontId="13" fillId="37" borderId="0" applyNumberFormat="0" applyBorder="0" applyAlignment="0" applyProtection="0"/>
    <xf numFmtId="0" fontId="51" fillId="49" borderId="5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2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50" borderId="11">
      <alignment horizontal="left" vertical="center"/>
      <protection locked="0"/>
    </xf>
    <xf numFmtId="0" fontId="3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5" fillId="51" borderId="0" applyNumberFormat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2" fillId="0" borderId="0" applyFill="0" applyBorder="0" applyAlignment="0" applyProtection="0"/>
    <xf numFmtId="44" fontId="2" fillId="0" borderId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6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4" fontId="2" fillId="0" borderId="12">
      <alignment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4" fontId="2" fillId="0" borderId="12">
      <alignment vertical="justify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2" fillId="0" borderId="12">
      <alignment vertical="justify"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12">
      <alignment vertical="justify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2" fillId="55" borderId="14" applyNumberFormat="0" applyFont="0" applyAlignment="0" applyProtection="0"/>
    <xf numFmtId="0" fontId="1" fillId="55" borderId="14" applyNumberFormat="0" applyFont="0" applyAlignment="0" applyProtection="0"/>
    <xf numFmtId="0" fontId="1" fillId="55" borderId="14" applyNumberFormat="0" applyFont="0" applyAlignment="0" applyProtection="0"/>
    <xf numFmtId="185" fontId="6" fillId="0" borderId="15">
      <alignment horizontal="center" vertical="center"/>
      <protection/>
    </xf>
    <xf numFmtId="0" fontId="21" fillId="39" borderId="16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40" borderId="17" applyNumberFormat="0" applyAlignment="0" applyProtection="0"/>
    <xf numFmtId="0" fontId="21" fillId="39" borderId="16" applyNumberFormat="0" applyAlignment="0" applyProtection="0"/>
    <xf numFmtId="0" fontId="21" fillId="39" borderId="16" applyNumberFormat="0" applyAlignment="0" applyProtection="0"/>
    <xf numFmtId="0" fontId="21" fillId="39" borderId="1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0" fillId="56" borderId="0">
      <alignment horizontal="right"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63" fillId="0" borderId="19" applyNumberFormat="0" applyFill="0" applyAlignment="0" applyProtection="0"/>
    <xf numFmtId="0" fontId="25" fillId="0" borderId="2" applyNumberFormat="0" applyFill="0" applyAlignment="0" applyProtection="0"/>
    <xf numFmtId="0" fontId="64" fillId="0" borderId="20" applyNumberFormat="0" applyFill="0" applyAlignment="0" applyProtection="0"/>
    <xf numFmtId="0" fontId="26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34" fillId="55" borderId="21">
      <alignment horizontal="left" vertical="center" indent="1"/>
      <protection/>
    </xf>
    <xf numFmtId="186" fontId="35" fillId="0" borderId="0">
      <alignment horizontal="left" vertical="top"/>
      <protection/>
    </xf>
    <xf numFmtId="0" fontId="65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" fontId="40" fillId="42" borderId="24">
      <alignment horizontal="right" vertical="center"/>
      <protection/>
    </xf>
    <xf numFmtId="49" fontId="42" fillId="57" borderId="25">
      <alignment horizontal="center" vertical="center"/>
      <protection locked="0"/>
    </xf>
    <xf numFmtId="0" fontId="16" fillId="42" borderId="7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8" borderId="0" xfId="0" applyFont="1" applyFill="1" applyAlignment="1">
      <alignment/>
    </xf>
    <xf numFmtId="0" fontId="0" fillId="58" borderId="26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9" fontId="8" fillId="0" borderId="29" xfId="504" applyFont="1" applyBorder="1" applyAlignment="1">
      <alignment/>
    </xf>
    <xf numFmtId="9" fontId="8" fillId="0" borderId="30" xfId="504" applyFont="1" applyBorder="1" applyAlignment="1">
      <alignment/>
    </xf>
    <xf numFmtId="43" fontId="10" fillId="0" borderId="29" xfId="531" applyFont="1" applyBorder="1" applyAlignment="1">
      <alignment/>
    </xf>
    <xf numFmtId="43" fontId="10" fillId="0" borderId="30" xfId="531" applyFont="1" applyBorder="1" applyAlignment="1">
      <alignment/>
    </xf>
    <xf numFmtId="0" fontId="0" fillId="0" borderId="0" xfId="0" applyBorder="1" applyAlignment="1">
      <alignment/>
    </xf>
    <xf numFmtId="2" fontId="11" fillId="0" borderId="11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0" fontId="11" fillId="0" borderId="31" xfId="504" applyNumberFormat="1" applyFont="1" applyBorder="1" applyAlignment="1">
      <alignment horizontal="center" vertical="center"/>
    </xf>
    <xf numFmtId="10" fontId="11" fillId="0" borderId="32" xfId="504" applyNumberFormat="1" applyFont="1" applyBorder="1" applyAlignment="1">
      <alignment horizontal="center"/>
    </xf>
    <xf numFmtId="0" fontId="0" fillId="58" borderId="33" xfId="0" applyFont="1" applyFill="1" applyBorder="1" applyAlignment="1">
      <alignment/>
    </xf>
    <xf numFmtId="0" fontId="0" fillId="58" borderId="34" xfId="0" applyFont="1" applyFill="1" applyBorder="1" applyAlignment="1">
      <alignment/>
    </xf>
    <xf numFmtId="0" fontId="0" fillId="58" borderId="35" xfId="0" applyFont="1" applyFill="1" applyBorder="1" applyAlignment="1">
      <alignment/>
    </xf>
    <xf numFmtId="0" fontId="0" fillId="58" borderId="36" xfId="0" applyFont="1" applyFill="1" applyBorder="1" applyAlignment="1">
      <alignment horizontal="center"/>
    </xf>
    <xf numFmtId="0" fontId="0" fillId="58" borderId="36" xfId="0" applyFont="1" applyFill="1" applyBorder="1" applyAlignment="1">
      <alignment/>
    </xf>
    <xf numFmtId="0" fontId="0" fillId="58" borderId="37" xfId="0" applyFont="1" applyFill="1" applyBorder="1" applyAlignment="1">
      <alignment/>
    </xf>
    <xf numFmtId="0" fontId="66" fillId="58" borderId="0" xfId="0" applyFont="1" applyFill="1" applyBorder="1" applyAlignment="1">
      <alignment vertical="top"/>
    </xf>
    <xf numFmtId="0" fontId="66" fillId="58" borderId="38" xfId="0" applyFont="1" applyFill="1" applyBorder="1" applyAlignment="1">
      <alignment vertical="top"/>
    </xf>
    <xf numFmtId="0" fontId="66" fillId="58" borderId="39" xfId="0" applyFont="1" applyFill="1" applyBorder="1" applyAlignment="1">
      <alignment vertical="top"/>
    </xf>
    <xf numFmtId="0" fontId="4" fillId="58" borderId="33" xfId="0" applyFont="1" applyFill="1" applyBorder="1" applyAlignment="1">
      <alignment vertical="center"/>
    </xf>
    <xf numFmtId="0" fontId="4" fillId="58" borderId="39" xfId="0" applyFont="1" applyFill="1" applyBorder="1" applyAlignment="1">
      <alignment vertical="center"/>
    </xf>
    <xf numFmtId="0" fontId="4" fillId="58" borderId="34" xfId="0" applyFont="1" applyFill="1" applyBorder="1" applyAlignment="1">
      <alignment vertical="center"/>
    </xf>
    <xf numFmtId="167" fontId="0" fillId="58" borderId="38" xfId="536" applyFont="1" applyFill="1" applyBorder="1" applyAlignment="1">
      <alignment/>
    </xf>
    <xf numFmtId="1" fontId="0" fillId="58" borderId="0" xfId="0" applyNumberFormat="1" applyFont="1" applyFill="1" applyBorder="1" applyAlignment="1">
      <alignment/>
    </xf>
    <xf numFmtId="44" fontId="0" fillId="0" borderId="30" xfId="171" applyFont="1" applyFill="1" applyBorder="1" applyAlignment="1">
      <alignment horizontal="center" vertical="center"/>
    </xf>
    <xf numFmtId="49" fontId="65" fillId="30" borderId="26" xfId="0" applyNumberFormat="1" applyFont="1" applyFill="1" applyBorder="1" applyAlignment="1">
      <alignment horizontal="center" vertical="center"/>
    </xf>
    <xf numFmtId="4" fontId="65" fillId="58" borderId="40" xfId="179" applyNumberFormat="1" applyFont="1" applyFill="1" applyBorder="1" applyAlignment="1">
      <alignment horizontal="right" wrapText="1"/>
    </xf>
    <xf numFmtId="49" fontId="0" fillId="30" borderId="27" xfId="0" applyNumberFormat="1" applyFont="1" applyFill="1" applyBorder="1" applyAlignment="1">
      <alignment horizontal="center" vertical="center"/>
    </xf>
    <xf numFmtId="0" fontId="65" fillId="30" borderId="41" xfId="0" applyFont="1" applyFill="1" applyBorder="1" applyAlignment="1">
      <alignment vertical="center" wrapText="1"/>
    </xf>
    <xf numFmtId="4" fontId="0" fillId="30" borderId="41" xfId="317" applyNumberFormat="1" applyFont="1" applyFill="1" applyBorder="1" applyAlignment="1">
      <alignment wrapText="1"/>
      <protection/>
    </xf>
    <xf numFmtId="4" fontId="0" fillId="0" borderId="40" xfId="317" applyNumberFormat="1" applyFont="1" applyFill="1" applyBorder="1" applyAlignment="1">
      <alignment wrapText="1"/>
      <protection/>
    </xf>
    <xf numFmtId="0" fontId="0" fillId="30" borderId="41" xfId="317" applyFont="1" applyFill="1" applyBorder="1" applyAlignment="1">
      <alignment horizontal="center"/>
      <protection/>
    </xf>
    <xf numFmtId="4" fontId="0" fillId="59" borderId="29" xfId="0" applyNumberFormat="1" applyFont="1" applyFill="1" applyBorder="1" applyAlignment="1">
      <alignment horizontal="right" vertical="center"/>
    </xf>
    <xf numFmtId="44" fontId="65" fillId="0" borderId="30" xfId="171" applyFont="1" applyFill="1" applyBorder="1" applyAlignment="1">
      <alignment horizontal="center" vertical="center"/>
    </xf>
    <xf numFmtId="49" fontId="65" fillId="30" borderId="42" xfId="0" applyNumberFormat="1" applyFont="1" applyFill="1" applyBorder="1" applyAlignment="1">
      <alignment horizontal="center" vertical="center"/>
    </xf>
    <xf numFmtId="4" fontId="0" fillId="30" borderId="27" xfId="0" applyNumberFormat="1" applyFont="1" applyFill="1" applyBorder="1" applyAlignment="1">
      <alignment horizontal="right" vertical="center"/>
    </xf>
    <xf numFmtId="0" fontId="0" fillId="0" borderId="43" xfId="317" applyNumberFormat="1" applyFont="1" applyFill="1" applyBorder="1" applyAlignment="1">
      <alignment horizontal="justify" vertical="center" wrapText="1"/>
      <protection/>
    </xf>
    <xf numFmtId="0" fontId="0" fillId="0" borderId="40" xfId="317" applyNumberFormat="1" applyFont="1" applyFill="1" applyBorder="1" applyAlignment="1">
      <alignment horizontal="center"/>
      <protection/>
    </xf>
    <xf numFmtId="4" fontId="0" fillId="0" borderId="29" xfId="0" applyNumberFormat="1" applyFont="1" applyFill="1" applyBorder="1" applyAlignment="1">
      <alignment horizontal="right" vertical="center"/>
    </xf>
    <xf numFmtId="44" fontId="65" fillId="22" borderId="44" xfId="0" applyNumberFormat="1" applyFont="1" applyFill="1" applyBorder="1" applyAlignment="1">
      <alignment/>
    </xf>
    <xf numFmtId="167" fontId="65" fillId="22" borderId="45" xfId="536" applyFont="1" applyFill="1" applyBorder="1" applyAlignment="1">
      <alignment horizontal="center" vertical="center" wrapText="1"/>
    </xf>
    <xf numFmtId="168" fontId="65" fillId="22" borderId="42" xfId="317" applyNumberFormat="1" applyFont="1" applyFill="1" applyBorder="1" applyAlignment="1">
      <alignment horizontal="center" vertical="center" wrapText="1"/>
      <protection/>
    </xf>
    <xf numFmtId="168" fontId="65" fillId="22" borderId="27" xfId="317" applyNumberFormat="1" applyFont="1" applyFill="1" applyBorder="1" applyAlignment="1">
      <alignment horizontal="center" vertical="center" wrapText="1"/>
      <protection/>
    </xf>
    <xf numFmtId="0" fontId="65" fillId="22" borderId="27" xfId="317" applyFont="1" applyFill="1" applyBorder="1" applyAlignment="1">
      <alignment horizontal="center" vertical="center" wrapText="1" shrinkToFit="1"/>
      <protection/>
    </xf>
    <xf numFmtId="0" fontId="65" fillId="22" borderId="27" xfId="317" applyFont="1" applyFill="1" applyBorder="1" applyAlignment="1">
      <alignment horizontal="center" vertical="center" wrapText="1"/>
      <protection/>
    </xf>
    <xf numFmtId="169" fontId="65" fillId="22" borderId="27" xfId="317" applyNumberFormat="1" applyFont="1" applyFill="1" applyBorder="1" applyAlignment="1">
      <alignment horizontal="center" vertical="center" wrapText="1"/>
      <protection/>
    </xf>
    <xf numFmtId="4" fontId="0" fillId="30" borderId="45" xfId="317" applyNumberFormat="1" applyFont="1" applyFill="1" applyBorder="1" applyAlignment="1">
      <alignment wrapText="1"/>
      <protection/>
    </xf>
    <xf numFmtId="0" fontId="0" fillId="0" borderId="46" xfId="317" applyNumberFormat="1" applyFont="1" applyFill="1" applyBorder="1" applyAlignment="1">
      <alignment horizontal="center" vertical="center"/>
      <protection/>
    </xf>
    <xf numFmtId="49" fontId="65" fillId="59" borderId="47" xfId="0" applyNumberFormat="1" applyFont="1" applyFill="1" applyBorder="1" applyAlignment="1">
      <alignment horizontal="center" vertical="center"/>
    </xf>
    <xf numFmtId="49" fontId="0" fillId="59" borderId="27" xfId="0" applyNumberFormat="1" applyFont="1" applyFill="1" applyBorder="1" applyAlignment="1">
      <alignment horizontal="center" vertical="center"/>
    </xf>
    <xf numFmtId="0" fontId="65" fillId="59" borderId="41" xfId="0" applyFont="1" applyFill="1" applyBorder="1" applyAlignment="1">
      <alignment vertical="center" wrapText="1"/>
    </xf>
    <xf numFmtId="0" fontId="0" fillId="59" borderId="41" xfId="317" applyFont="1" applyFill="1" applyBorder="1" applyAlignment="1">
      <alignment horizontal="center"/>
      <protection/>
    </xf>
    <xf numFmtId="4" fontId="0" fillId="59" borderId="41" xfId="317" applyNumberFormat="1" applyFont="1" applyFill="1" applyBorder="1" applyAlignment="1">
      <alignment wrapText="1"/>
      <protection/>
    </xf>
    <xf numFmtId="4" fontId="0" fillId="59" borderId="45" xfId="317" applyNumberFormat="1" applyFont="1" applyFill="1" applyBorder="1" applyAlignment="1">
      <alignment wrapText="1"/>
      <protection/>
    </xf>
    <xf numFmtId="0" fontId="65" fillId="59" borderId="40" xfId="0" applyFont="1" applyFill="1" applyBorder="1" applyAlignment="1">
      <alignment vertical="center" wrapText="1"/>
    </xf>
    <xf numFmtId="0" fontId="0" fillId="59" borderId="40" xfId="317" applyFont="1" applyFill="1" applyBorder="1" applyAlignment="1">
      <alignment horizontal="center"/>
      <protection/>
    </xf>
    <xf numFmtId="4" fontId="0" fillId="59" borderId="40" xfId="317" applyNumberFormat="1" applyFont="1" applyFill="1" applyBorder="1" applyAlignment="1">
      <alignment horizontal="right"/>
      <protection/>
    </xf>
    <xf numFmtId="49" fontId="65" fillId="59" borderId="48" xfId="0" applyNumberFormat="1" applyFont="1" applyFill="1" applyBorder="1" applyAlignment="1">
      <alignment horizontal="center" vertical="center"/>
    </xf>
    <xf numFmtId="49" fontId="65" fillId="59" borderId="29" xfId="0" applyNumberFormat="1" applyFont="1" applyFill="1" applyBorder="1" applyAlignment="1">
      <alignment horizontal="center" vertical="center"/>
    </xf>
    <xf numFmtId="0" fontId="0" fillId="58" borderId="43" xfId="317" applyNumberFormat="1" applyFont="1" applyFill="1" applyBorder="1" applyAlignment="1">
      <alignment horizontal="left" vertical="center" wrapText="1"/>
      <protection/>
    </xf>
    <xf numFmtId="0" fontId="0" fillId="58" borderId="46" xfId="317" applyNumberFormat="1" applyFont="1" applyFill="1" applyBorder="1" applyAlignment="1">
      <alignment horizontal="center" vertical="center"/>
      <protection/>
    </xf>
    <xf numFmtId="0" fontId="0" fillId="58" borderId="40" xfId="317" applyNumberFormat="1" applyFont="1" applyFill="1" applyBorder="1" applyAlignment="1">
      <alignment horizontal="center"/>
      <protection/>
    </xf>
    <xf numFmtId="44" fontId="0" fillId="0" borderId="30" xfId="171" applyFont="1" applyFill="1" applyBorder="1" applyAlignment="1">
      <alignment horizontal="right" vertical="center"/>
    </xf>
    <xf numFmtId="44" fontId="0" fillId="0" borderId="40" xfId="171" applyFont="1" applyFill="1" applyBorder="1" applyAlignment="1">
      <alignment horizontal="right" vertical="center"/>
    </xf>
    <xf numFmtId="44" fontId="0" fillId="0" borderId="40" xfId="171" applyFont="1" applyFill="1" applyBorder="1" applyAlignment="1">
      <alignment horizontal="right" vertical="center" wrapText="1"/>
    </xf>
    <xf numFmtId="44" fontId="0" fillId="0" borderId="29" xfId="171" applyFont="1" applyFill="1" applyBorder="1" applyAlignment="1">
      <alignment horizontal="right" vertical="center"/>
    </xf>
    <xf numFmtId="49" fontId="0" fillId="0" borderId="49" xfId="319" applyNumberFormat="1" applyFont="1" applyFill="1" applyBorder="1" applyAlignment="1">
      <alignment horizontal="center" vertical="center"/>
      <protection/>
    </xf>
    <xf numFmtId="44" fontId="0" fillId="0" borderId="40" xfId="171" applyFont="1" applyFill="1" applyBorder="1" applyAlignment="1">
      <alignment wrapText="1"/>
    </xf>
    <xf numFmtId="44" fontId="65" fillId="0" borderId="30" xfId="17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58" borderId="49" xfId="319" applyNumberFormat="1" applyFont="1" applyFill="1" applyBorder="1" applyAlignment="1">
      <alignment horizontal="center" vertical="center"/>
      <protection/>
    </xf>
    <xf numFmtId="0" fontId="0" fillId="58" borderId="43" xfId="317" applyNumberFormat="1" applyFont="1" applyFill="1" applyBorder="1" applyAlignment="1">
      <alignment horizontal="justify" vertical="center" wrapText="1"/>
      <protection/>
    </xf>
    <xf numFmtId="4" fontId="0" fillId="59" borderId="30" xfId="317" applyNumberFormat="1" applyFont="1" applyFill="1" applyBorder="1" applyAlignment="1">
      <alignment wrapText="1"/>
      <protection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44" fontId="0" fillId="0" borderId="34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49" fontId="0" fillId="58" borderId="49" xfId="319" applyNumberFormat="1" applyFont="1" applyFill="1" applyBorder="1" applyAlignment="1">
      <alignment horizontal="center" vertical="center"/>
      <protection/>
    </xf>
    <xf numFmtId="0" fontId="0" fillId="58" borderId="43" xfId="317" applyNumberFormat="1" applyFont="1" applyFill="1" applyBorder="1" applyAlignment="1">
      <alignment horizontal="justify" vertical="center" wrapText="1"/>
      <protection/>
    </xf>
    <xf numFmtId="44" fontId="65" fillId="0" borderId="50" xfId="171" applyFont="1" applyBorder="1" applyAlignment="1">
      <alignment horizontal="center" vertical="center"/>
    </xf>
    <xf numFmtId="0" fontId="0" fillId="0" borderId="46" xfId="317" applyNumberFormat="1" applyFont="1" applyFill="1" applyBorder="1" applyAlignment="1">
      <alignment horizontal="center" vertical="center"/>
      <protection/>
    </xf>
    <xf numFmtId="0" fontId="0" fillId="0" borderId="43" xfId="317" applyNumberFormat="1" applyFont="1" applyFill="1" applyBorder="1" applyAlignment="1">
      <alignment horizontal="justify" vertical="center" wrapText="1"/>
      <protection/>
    </xf>
    <xf numFmtId="0" fontId="0" fillId="58" borderId="43" xfId="317" applyNumberFormat="1" applyFont="1" applyFill="1" applyBorder="1" applyAlignment="1">
      <alignment horizontal="justify" vertical="center" wrapText="1"/>
      <protection/>
    </xf>
    <xf numFmtId="49" fontId="0" fillId="58" borderId="49" xfId="319" applyNumberFormat="1" applyFont="1" applyFill="1" applyBorder="1" applyAlignment="1">
      <alignment horizontal="center" vertical="center"/>
      <protection/>
    </xf>
    <xf numFmtId="0" fontId="0" fillId="58" borderId="43" xfId="317" applyNumberFormat="1" applyFont="1" applyFill="1" applyBorder="1" applyAlignment="1">
      <alignment horizontal="left" vertical="center" wrapText="1"/>
      <protection/>
    </xf>
    <xf numFmtId="0" fontId="0" fillId="0" borderId="40" xfId="317" applyNumberFormat="1" applyFont="1" applyFill="1" applyBorder="1" applyAlignment="1">
      <alignment horizontal="center"/>
      <protection/>
    </xf>
    <xf numFmtId="0" fontId="44" fillId="59" borderId="29" xfId="0" applyFont="1" applyFill="1" applyBorder="1" applyAlignment="1">
      <alignment vertical="center" wrapText="1"/>
    </xf>
    <xf numFmtId="49" fontId="65" fillId="0" borderId="42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vertical="center" wrapText="1"/>
    </xf>
    <xf numFmtId="0" fontId="0" fillId="0" borderId="41" xfId="317" applyFont="1" applyFill="1" applyBorder="1" applyAlignment="1">
      <alignment horizontal="center"/>
      <protection/>
    </xf>
    <xf numFmtId="4" fontId="0" fillId="0" borderId="27" xfId="0" applyNumberFormat="1" applyFont="1" applyFill="1" applyBorder="1" applyAlignment="1">
      <alignment horizontal="right" vertical="center"/>
    </xf>
    <xf numFmtId="0" fontId="44" fillId="59" borderId="41" xfId="0" applyFont="1" applyFill="1" applyBorder="1" applyAlignment="1">
      <alignment vertical="center" wrapText="1"/>
    </xf>
    <xf numFmtId="4" fontId="0" fillId="0" borderId="45" xfId="317" applyNumberFormat="1" applyFont="1" applyFill="1" applyBorder="1" applyAlignment="1">
      <alignment wrapText="1"/>
      <protection/>
    </xf>
    <xf numFmtId="49" fontId="0" fillId="58" borderId="49" xfId="319" applyNumberFormat="1" applyFont="1" applyFill="1" applyBorder="1" applyAlignment="1">
      <alignment horizontal="center" vertical="center"/>
      <protection/>
    </xf>
    <xf numFmtId="0" fontId="0" fillId="0" borderId="43" xfId="317" applyNumberFormat="1" applyFont="1" applyFill="1" applyBorder="1" applyAlignment="1">
      <alignment horizontal="justify" vertical="center" wrapText="1"/>
      <protection/>
    </xf>
    <xf numFmtId="0" fontId="0" fillId="58" borderId="46" xfId="317" applyNumberFormat="1" applyFont="1" applyFill="1" applyBorder="1" applyAlignment="1">
      <alignment horizontal="center" vertical="center"/>
      <protection/>
    </xf>
    <xf numFmtId="0" fontId="0" fillId="0" borderId="46" xfId="317" applyNumberFormat="1" applyFont="1" applyFill="1" applyBorder="1" applyAlignment="1">
      <alignment horizontal="center" vertical="center"/>
      <protection/>
    </xf>
    <xf numFmtId="49" fontId="65" fillId="20" borderId="26" xfId="0" applyNumberFormat="1" applyFont="1" applyFill="1" applyBorder="1" applyAlignment="1">
      <alignment horizontal="center" vertical="center"/>
    </xf>
    <xf numFmtId="49" fontId="0" fillId="20" borderId="51" xfId="0" applyNumberFormat="1" applyFont="1" applyFill="1" applyBorder="1" applyAlignment="1">
      <alignment horizontal="center" vertical="center"/>
    </xf>
    <xf numFmtId="0" fontId="65" fillId="20" borderId="52" xfId="0" applyFont="1" applyFill="1" applyBorder="1" applyAlignment="1">
      <alignment vertical="center" wrapText="1"/>
    </xf>
    <xf numFmtId="0" fontId="0" fillId="20" borderId="51" xfId="317" applyFont="1" applyFill="1" applyBorder="1" applyAlignment="1">
      <alignment horizontal="center" vertical="center"/>
      <protection/>
    </xf>
    <xf numFmtId="2" fontId="0" fillId="20" borderId="52" xfId="317" applyNumberFormat="1" applyFont="1" applyFill="1" applyBorder="1" applyAlignment="1">
      <alignment vertical="center"/>
      <protection/>
    </xf>
    <xf numFmtId="44" fontId="0" fillId="20" borderId="29" xfId="171" applyFont="1" applyFill="1" applyBorder="1" applyAlignment="1">
      <alignment horizontal="right" vertical="center"/>
    </xf>
    <xf numFmtId="4" fontId="0" fillId="20" borderId="53" xfId="317" applyNumberFormat="1" applyFont="1" applyFill="1" applyBorder="1" applyAlignment="1">
      <alignment vertical="center" wrapText="1"/>
      <protection/>
    </xf>
    <xf numFmtId="49" fontId="65" fillId="20" borderId="42" xfId="0" applyNumberFormat="1" applyFont="1" applyFill="1" applyBorder="1" applyAlignment="1">
      <alignment horizontal="center" vertical="center"/>
    </xf>
    <xf numFmtId="49" fontId="0" fillId="20" borderId="27" xfId="0" applyNumberFormat="1" applyFont="1" applyFill="1" applyBorder="1" applyAlignment="1">
      <alignment horizontal="center" vertical="center"/>
    </xf>
    <xf numFmtId="0" fontId="65" fillId="20" borderId="41" xfId="0" applyFont="1" applyFill="1" applyBorder="1" applyAlignment="1">
      <alignment vertical="center" wrapText="1"/>
    </xf>
    <xf numFmtId="0" fontId="0" fillId="20" borderId="41" xfId="317" applyFont="1" applyFill="1" applyBorder="1" applyAlignment="1">
      <alignment horizontal="center"/>
      <protection/>
    </xf>
    <xf numFmtId="4" fontId="0" fillId="20" borderId="27" xfId="0" applyNumberFormat="1" applyFont="1" applyFill="1" applyBorder="1" applyAlignment="1">
      <alignment horizontal="right" vertical="center"/>
    </xf>
    <xf numFmtId="4" fontId="0" fillId="20" borderId="41" xfId="317" applyNumberFormat="1" applyFont="1" applyFill="1" applyBorder="1" applyAlignment="1">
      <alignment wrapText="1"/>
      <protection/>
    </xf>
    <xf numFmtId="4" fontId="0" fillId="20" borderId="45" xfId="317" applyNumberFormat="1" applyFont="1" applyFill="1" applyBorder="1" applyAlignment="1">
      <alignment wrapText="1"/>
      <protection/>
    </xf>
    <xf numFmtId="0" fontId="45" fillId="0" borderId="43" xfId="317" applyNumberFormat="1" applyFont="1" applyFill="1" applyBorder="1" applyAlignment="1">
      <alignment horizontal="justify" vertical="center" wrapText="1"/>
      <protection/>
    </xf>
    <xf numFmtId="0" fontId="45" fillId="0" borderId="40" xfId="317" applyNumberFormat="1" applyFont="1" applyFill="1" applyBorder="1" applyAlignment="1">
      <alignment horizontal="center"/>
      <protection/>
    </xf>
    <xf numFmtId="4" fontId="45" fillId="0" borderId="29" xfId="0" applyNumberFormat="1" applyFont="1" applyFill="1" applyBorder="1" applyAlignment="1">
      <alignment horizontal="right" vertical="center"/>
    </xf>
    <xf numFmtId="44" fontId="45" fillId="0" borderId="29" xfId="171" applyFont="1" applyFill="1" applyBorder="1" applyAlignment="1">
      <alignment horizontal="right" vertical="center"/>
    </xf>
    <xf numFmtId="44" fontId="45" fillId="0" borderId="30" xfId="171" applyFont="1" applyFill="1" applyBorder="1" applyAlignment="1">
      <alignment horizontal="right" vertical="center"/>
    </xf>
    <xf numFmtId="49" fontId="45" fillId="0" borderId="49" xfId="319" applyNumberFormat="1" applyFont="1" applyFill="1" applyBorder="1" applyAlignment="1">
      <alignment horizontal="center" vertical="center"/>
      <protection/>
    </xf>
    <xf numFmtId="0" fontId="0" fillId="0" borderId="43" xfId="317" applyNumberFormat="1" applyFont="1" applyFill="1" applyBorder="1" applyAlignment="1">
      <alignment horizontal="justify" vertical="center" wrapText="1"/>
      <protection/>
    </xf>
    <xf numFmtId="0" fontId="0" fillId="58" borderId="43" xfId="317" applyNumberFormat="1" applyFont="1" applyFill="1" applyBorder="1" applyAlignment="1">
      <alignment horizontal="justify" vertical="center" wrapText="1"/>
      <protection/>
    </xf>
    <xf numFmtId="49" fontId="0" fillId="58" borderId="49" xfId="319" applyNumberFormat="1" applyFont="1" applyFill="1" applyBorder="1" applyAlignment="1">
      <alignment horizontal="center" vertical="center"/>
      <protection/>
    </xf>
    <xf numFmtId="49" fontId="0" fillId="58" borderId="49" xfId="319" applyNumberFormat="1" applyFont="1" applyFill="1" applyBorder="1" applyAlignment="1">
      <alignment horizontal="center" vertical="center"/>
      <protection/>
    </xf>
    <xf numFmtId="49" fontId="0" fillId="0" borderId="49" xfId="319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/>
    </xf>
    <xf numFmtId="0" fontId="0" fillId="0" borderId="43" xfId="317" applyNumberFormat="1" applyFont="1" applyFill="1" applyBorder="1" applyAlignment="1">
      <alignment horizontal="justify" vertical="center" wrapText="1"/>
      <protection/>
    </xf>
    <xf numFmtId="0" fontId="0" fillId="58" borderId="43" xfId="317" applyNumberFormat="1" applyFont="1" applyFill="1" applyBorder="1" applyAlignment="1">
      <alignment horizontal="justify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170" fontId="10" fillId="0" borderId="31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49" fontId="65" fillId="0" borderId="48" xfId="0" applyNumberFormat="1" applyFont="1" applyFill="1" applyBorder="1" applyAlignment="1">
      <alignment horizontal="center" vertical="center"/>
    </xf>
    <xf numFmtId="49" fontId="65" fillId="0" borderId="54" xfId="0" applyNumberFormat="1" applyFont="1" applyFill="1" applyBorder="1" applyAlignment="1">
      <alignment horizontal="center" vertical="center"/>
    </xf>
    <xf numFmtId="49" fontId="65" fillId="0" borderId="55" xfId="0" applyNumberFormat="1" applyFont="1" applyFill="1" applyBorder="1" applyAlignment="1">
      <alignment horizontal="center" vertical="center"/>
    </xf>
    <xf numFmtId="0" fontId="65" fillId="22" borderId="56" xfId="0" applyFont="1" applyFill="1" applyBorder="1" applyAlignment="1">
      <alignment horizontal="center"/>
    </xf>
    <xf numFmtId="0" fontId="65" fillId="22" borderId="11" xfId="0" applyFont="1" applyFill="1" applyBorder="1" applyAlignment="1">
      <alignment horizontal="center"/>
    </xf>
    <xf numFmtId="0" fontId="65" fillId="22" borderId="57" xfId="0" applyFont="1" applyFill="1" applyBorder="1" applyAlignment="1">
      <alignment horizontal="center"/>
    </xf>
    <xf numFmtId="0" fontId="44" fillId="58" borderId="48" xfId="0" applyFont="1" applyFill="1" applyBorder="1" applyAlignment="1">
      <alignment horizontal="left" vertical="center"/>
    </xf>
    <xf numFmtId="0" fontId="44" fillId="58" borderId="54" xfId="0" applyFont="1" applyFill="1" applyBorder="1" applyAlignment="1">
      <alignment horizontal="left" vertical="center"/>
    </xf>
    <xf numFmtId="0" fontId="44" fillId="58" borderId="55" xfId="0" applyFont="1" applyFill="1" applyBorder="1" applyAlignment="1">
      <alignment horizontal="left" vertical="center"/>
    </xf>
    <xf numFmtId="0" fontId="44" fillId="58" borderId="28" xfId="0" applyFont="1" applyFill="1" applyBorder="1" applyAlignment="1">
      <alignment horizontal="center" vertical="center"/>
    </xf>
    <xf numFmtId="0" fontId="44" fillId="58" borderId="58" xfId="0" applyFont="1" applyFill="1" applyBorder="1" applyAlignment="1">
      <alignment horizontal="center" vertical="center"/>
    </xf>
    <xf numFmtId="10" fontId="44" fillId="58" borderId="59" xfId="0" applyNumberFormat="1" applyFont="1" applyFill="1" applyBorder="1" applyAlignment="1">
      <alignment horizontal="center" vertical="center"/>
    </xf>
    <xf numFmtId="0" fontId="44" fillId="58" borderId="60" xfId="0" applyFont="1" applyFill="1" applyBorder="1" applyAlignment="1">
      <alignment horizontal="center" vertical="center"/>
    </xf>
    <xf numFmtId="0" fontId="44" fillId="58" borderId="61" xfId="0" applyFont="1" applyFill="1" applyBorder="1" applyAlignment="1">
      <alignment horizontal="center" vertical="center"/>
    </xf>
    <xf numFmtId="0" fontId="44" fillId="58" borderId="34" xfId="0" applyFont="1" applyFill="1" applyBorder="1" applyAlignment="1">
      <alignment horizontal="center" vertical="center"/>
    </xf>
    <xf numFmtId="0" fontId="65" fillId="58" borderId="56" xfId="317" applyFont="1" applyFill="1" applyBorder="1" applyAlignment="1">
      <alignment horizontal="center" vertical="center"/>
      <protection/>
    </xf>
    <xf numFmtId="0" fontId="65" fillId="58" borderId="11" xfId="317" applyFont="1" applyFill="1" applyBorder="1" applyAlignment="1">
      <alignment horizontal="center" vertical="center"/>
      <protection/>
    </xf>
    <xf numFmtId="0" fontId="65" fillId="58" borderId="32" xfId="317" applyFont="1" applyFill="1" applyBorder="1" applyAlignment="1">
      <alignment horizontal="center" vertical="center"/>
      <protection/>
    </xf>
    <xf numFmtId="0" fontId="44" fillId="58" borderId="62" xfId="0" applyFont="1" applyFill="1" applyBorder="1" applyAlignment="1">
      <alignment horizontal="left" vertical="center"/>
    </xf>
    <xf numFmtId="0" fontId="44" fillId="58" borderId="63" xfId="0" applyFont="1" applyFill="1" applyBorder="1" applyAlignment="1">
      <alignment horizontal="left" vertical="center"/>
    </xf>
    <xf numFmtId="0" fontId="44" fillId="58" borderId="47" xfId="0" applyFont="1" applyFill="1" applyBorder="1" applyAlignment="1">
      <alignment horizontal="left" vertical="center"/>
    </xf>
    <xf numFmtId="0" fontId="44" fillId="58" borderId="29" xfId="0" applyFont="1" applyFill="1" applyBorder="1" applyAlignment="1">
      <alignment horizontal="left" vertical="center"/>
    </xf>
    <xf numFmtId="0" fontId="44" fillId="58" borderId="48" xfId="0" applyFont="1" applyFill="1" applyBorder="1" applyAlignment="1">
      <alignment horizontal="left" vertical="center" wrapText="1"/>
    </xf>
    <xf numFmtId="0" fontId="44" fillId="58" borderId="54" xfId="0" applyFont="1" applyFill="1" applyBorder="1" applyAlignment="1">
      <alignment horizontal="left" vertical="center" wrapText="1"/>
    </xf>
    <xf numFmtId="0" fontId="44" fillId="58" borderId="55" xfId="0" applyFont="1" applyFill="1" applyBorder="1" applyAlignment="1">
      <alignment horizontal="left" vertical="center" wrapText="1"/>
    </xf>
    <xf numFmtId="0" fontId="44" fillId="58" borderId="59" xfId="0" applyFont="1" applyFill="1" applyBorder="1" applyAlignment="1">
      <alignment horizontal="center" vertical="center"/>
    </xf>
    <xf numFmtId="0" fontId="44" fillId="58" borderId="41" xfId="0" applyFont="1" applyFill="1" applyBorder="1" applyAlignment="1">
      <alignment horizontal="center" vertical="center"/>
    </xf>
    <xf numFmtId="0" fontId="44" fillId="58" borderId="64" xfId="0" applyFont="1" applyFill="1" applyBorder="1" applyAlignment="1">
      <alignment horizontal="center" vertical="center"/>
    </xf>
    <xf numFmtId="0" fontId="65" fillId="58" borderId="0" xfId="0" applyFont="1" applyFill="1" applyBorder="1" applyAlignment="1">
      <alignment horizontal="center" vertical="top"/>
    </xf>
    <xf numFmtId="0" fontId="0" fillId="58" borderId="0" xfId="0" applyFont="1" applyFill="1" applyBorder="1" applyAlignment="1">
      <alignment horizontal="center" vertical="top"/>
    </xf>
    <xf numFmtId="0" fontId="45" fillId="58" borderId="65" xfId="0" applyFont="1" applyFill="1" applyBorder="1" applyAlignment="1">
      <alignment horizontal="center"/>
    </xf>
    <xf numFmtId="0" fontId="45" fillId="58" borderId="51" xfId="0" applyFont="1" applyFill="1" applyBorder="1" applyAlignment="1">
      <alignment horizontal="center"/>
    </xf>
    <xf numFmtId="0" fontId="45" fillId="58" borderId="53" xfId="0" applyFont="1" applyFill="1" applyBorder="1" applyAlignment="1">
      <alignment horizontal="center"/>
    </xf>
    <xf numFmtId="0" fontId="44" fillId="22" borderId="66" xfId="0" applyFont="1" applyFill="1" applyBorder="1" applyAlignment="1">
      <alignment horizontal="center" vertical="center"/>
    </xf>
    <xf numFmtId="0" fontId="44" fillId="22" borderId="25" xfId="0" applyFont="1" applyFill="1" applyBorder="1" applyAlignment="1">
      <alignment horizontal="center" vertical="center"/>
    </xf>
    <xf numFmtId="0" fontId="44" fillId="22" borderId="44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70" fontId="11" fillId="0" borderId="35" xfId="531" applyNumberFormat="1" applyFont="1" applyBorder="1" applyAlignment="1">
      <alignment horizontal="center" vertical="center"/>
    </xf>
    <xf numFmtId="170" fontId="11" fillId="0" borderId="33" xfId="531" applyNumberFormat="1" applyFont="1" applyBorder="1" applyAlignment="1">
      <alignment horizontal="center" vertical="center"/>
    </xf>
    <xf numFmtId="9" fontId="11" fillId="0" borderId="67" xfId="504" applyFont="1" applyBorder="1" applyAlignment="1">
      <alignment horizontal="center" vertical="center"/>
    </xf>
    <xf numFmtId="9" fontId="11" fillId="0" borderId="68" xfId="504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170" fontId="9" fillId="0" borderId="29" xfId="0" applyNumberFormat="1" applyFont="1" applyBorder="1" applyAlignment="1">
      <alignment horizontal="center" vertical="center" wrapText="1"/>
    </xf>
    <xf numFmtId="10" fontId="8" fillId="0" borderId="28" xfId="504" applyNumberFormat="1" applyFont="1" applyBorder="1" applyAlignment="1">
      <alignment horizontal="center" vertical="center"/>
    </xf>
    <xf numFmtId="10" fontId="8" fillId="0" borderId="27" xfId="504" applyNumberFormat="1" applyFont="1" applyBorder="1" applyAlignment="1">
      <alignment horizontal="center" vertical="center"/>
    </xf>
    <xf numFmtId="10" fontId="8" fillId="0" borderId="29" xfId="504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0" fontId="8" fillId="0" borderId="40" xfId="504" applyNumberFormat="1" applyFont="1" applyBorder="1" applyAlignment="1">
      <alignment horizontal="center" vertical="center"/>
    </xf>
    <xf numFmtId="0" fontId="66" fillId="58" borderId="26" xfId="0" applyFont="1" applyFill="1" applyBorder="1" applyAlignment="1">
      <alignment horizontal="center" vertical="top"/>
    </xf>
    <xf numFmtId="0" fontId="66" fillId="58" borderId="0" xfId="0" applyFont="1" applyFill="1" applyBorder="1" applyAlignment="1">
      <alignment horizontal="center" vertical="top"/>
    </xf>
    <xf numFmtId="0" fontId="66" fillId="58" borderId="38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4" fillId="58" borderId="40" xfId="0" applyFont="1" applyFill="1" applyBorder="1" applyAlignment="1">
      <alignment vertical="center"/>
    </xf>
    <xf numFmtId="0" fontId="44" fillId="58" borderId="54" xfId="0" applyFont="1" applyFill="1" applyBorder="1" applyAlignment="1">
      <alignment vertical="center"/>
    </xf>
    <xf numFmtId="0" fontId="44" fillId="58" borderId="69" xfId="0" applyFont="1" applyFill="1" applyBorder="1" applyAlignment="1">
      <alignment vertical="center"/>
    </xf>
    <xf numFmtId="0" fontId="44" fillId="58" borderId="70" xfId="0" applyFont="1" applyFill="1" applyBorder="1" applyAlignment="1">
      <alignment vertical="center"/>
    </xf>
    <xf numFmtId="0" fontId="44" fillId="58" borderId="71" xfId="0" applyFont="1" applyFill="1" applyBorder="1" applyAlignment="1">
      <alignment vertical="center"/>
    </xf>
    <xf numFmtId="0" fontId="44" fillId="58" borderId="72" xfId="0" applyFont="1" applyFill="1" applyBorder="1" applyAlignment="1">
      <alignment vertical="center"/>
    </xf>
    <xf numFmtId="49" fontId="65" fillId="0" borderId="48" xfId="0" applyNumberFormat="1" applyFont="1" applyFill="1" applyBorder="1" applyAlignment="1">
      <alignment vertical="center"/>
    </xf>
    <xf numFmtId="49" fontId="65" fillId="0" borderId="54" xfId="0" applyNumberFormat="1" applyFont="1" applyFill="1" applyBorder="1" applyAlignment="1">
      <alignment vertical="center"/>
    </xf>
    <xf numFmtId="49" fontId="65" fillId="0" borderId="73" xfId="0" applyNumberFormat="1" applyFont="1" applyFill="1" applyBorder="1" applyAlignment="1">
      <alignment vertical="center"/>
    </xf>
    <xf numFmtId="49" fontId="65" fillId="0" borderId="74" xfId="0" applyNumberFormat="1" applyFont="1" applyFill="1" applyBorder="1" applyAlignment="1">
      <alignment vertical="center"/>
    </xf>
    <xf numFmtId="49" fontId="65" fillId="0" borderId="75" xfId="0" applyNumberFormat="1" applyFont="1" applyFill="1" applyBorder="1" applyAlignment="1">
      <alignment vertical="center"/>
    </xf>
    <xf numFmtId="0" fontId="44" fillId="58" borderId="59" xfId="0" applyFont="1" applyFill="1" applyBorder="1" applyAlignment="1">
      <alignment horizontal="center" vertical="center" wrapText="1"/>
    </xf>
    <xf numFmtId="0" fontId="44" fillId="58" borderId="29" xfId="0" applyFont="1" applyFill="1" applyBorder="1" applyAlignment="1">
      <alignment horizontal="center" vertical="center"/>
    </xf>
  </cellXfs>
  <cellStyles count="627">
    <cellStyle name="Normal" xfId="0"/>
    <cellStyle name="12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Cor1" xfId="28"/>
    <cellStyle name="20% - Cor2" xfId="29"/>
    <cellStyle name="20% - Cor3" xfId="30"/>
    <cellStyle name="20% - Cor4" xfId="31"/>
    <cellStyle name="20% - Cor5" xfId="32"/>
    <cellStyle name="20% - Cor6" xfId="33"/>
    <cellStyle name="20% - Ênfase1" xfId="34"/>
    <cellStyle name="20% - Ênfase1 2" xfId="35"/>
    <cellStyle name="20% - Ênfase2" xfId="36"/>
    <cellStyle name="20% - Ênfase2 2" xfId="37"/>
    <cellStyle name="20% - Ênfase3" xfId="38"/>
    <cellStyle name="20% - Ênfase3 2" xfId="39"/>
    <cellStyle name="20% - Ênfase4" xfId="40"/>
    <cellStyle name="20% - Ênfase4 2" xfId="41"/>
    <cellStyle name="20% - Ênfase5" xfId="42"/>
    <cellStyle name="20% - Ênfase5 2" xfId="43"/>
    <cellStyle name="20% - Ênfase6" xfId="44"/>
    <cellStyle name="20% - Ênfase6 2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40% - Cor1" xfId="58"/>
    <cellStyle name="40% - Cor2" xfId="59"/>
    <cellStyle name="40% - Cor3" xfId="60"/>
    <cellStyle name="40% - Cor4" xfId="61"/>
    <cellStyle name="40% - Cor5" xfId="62"/>
    <cellStyle name="40% - Cor6" xfId="63"/>
    <cellStyle name="40% - Ênfase1" xfId="64"/>
    <cellStyle name="40% - Ênfase1 2" xfId="65"/>
    <cellStyle name="40% - Ênfase2" xfId="66"/>
    <cellStyle name="40% - Ênfase2 2" xfId="67"/>
    <cellStyle name="40% - Ênfase3" xfId="68"/>
    <cellStyle name="40% - Ênfase3 2" xfId="69"/>
    <cellStyle name="40% - Ênfase4" xfId="70"/>
    <cellStyle name="40% - Ênfase4 2" xfId="71"/>
    <cellStyle name="40% - Ênfase5" xfId="72"/>
    <cellStyle name="40% - Ênfase5 2" xfId="73"/>
    <cellStyle name="40% - Ênfase6" xfId="74"/>
    <cellStyle name="40% - Ênfase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Cor1" xfId="82"/>
    <cellStyle name="60% - Cor2" xfId="83"/>
    <cellStyle name="60% - Cor3" xfId="84"/>
    <cellStyle name="60% - Cor4" xfId="85"/>
    <cellStyle name="60% - Cor5" xfId="86"/>
    <cellStyle name="60% - Cor6" xfId="87"/>
    <cellStyle name="60% - Ênfase1" xfId="88"/>
    <cellStyle name="60% - Ênfase1 2" xfId="89"/>
    <cellStyle name="60% - Ênfase2" xfId="90"/>
    <cellStyle name="60% - Ênfase2 2" xfId="91"/>
    <cellStyle name="60% - Ênfase3" xfId="92"/>
    <cellStyle name="60% - Ênfase3 2" xfId="93"/>
    <cellStyle name="60% - Ênfase4" xfId="94"/>
    <cellStyle name="60% - Ênfase4 2" xfId="95"/>
    <cellStyle name="60% - Ênfase5" xfId="96"/>
    <cellStyle name="60% - Ênfase5 2" xfId="97"/>
    <cellStyle name="60% - Ênfase6" xfId="98"/>
    <cellStyle name="60% - Ênfase6 2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Bad" xfId="106"/>
    <cellStyle name="Bom" xfId="107"/>
    <cellStyle name="Bom 2" xfId="108"/>
    <cellStyle name="Bom 3" xfId="109"/>
    <cellStyle name="Cabeçalho 1" xfId="110"/>
    <cellStyle name="Cabeçalho 2" xfId="111"/>
    <cellStyle name="Cabeçalho 3" xfId="112"/>
    <cellStyle name="Cabeçalho 4" xfId="113"/>
    <cellStyle name="Calculation" xfId="114"/>
    <cellStyle name="Cálculo" xfId="115"/>
    <cellStyle name="Cálculo 2" xfId="116"/>
    <cellStyle name="Cálculo 2 2" xfId="117"/>
    <cellStyle name="Cálculo 3" xfId="118"/>
    <cellStyle name="Célula de Verificação" xfId="119"/>
    <cellStyle name="Célula de Verificação 2" xfId="120"/>
    <cellStyle name="Célula de Verificação 3" xfId="121"/>
    <cellStyle name="Célula Ligada" xfId="122"/>
    <cellStyle name="Célula Vinculada" xfId="123"/>
    <cellStyle name="Célula Vinculada 2" xfId="124"/>
    <cellStyle name="Célula Vinculada 3" xfId="125"/>
    <cellStyle name="Código" xfId="126"/>
    <cellStyle name="Cor1" xfId="127"/>
    <cellStyle name="Cor2" xfId="128"/>
    <cellStyle name="Cor3" xfId="129"/>
    <cellStyle name="Cor4" xfId="130"/>
    <cellStyle name="Cor5" xfId="131"/>
    <cellStyle name="Cor6" xfId="132"/>
    <cellStyle name="Correcto" xfId="133"/>
    <cellStyle name="Descrição" xfId="134"/>
    <cellStyle name="Ênfase1" xfId="135"/>
    <cellStyle name="Ênfase1 2" xfId="136"/>
    <cellStyle name="Ênfase2" xfId="137"/>
    <cellStyle name="Ênfase2 2" xfId="138"/>
    <cellStyle name="Ênfase3" xfId="139"/>
    <cellStyle name="Ênfase3 2" xfId="140"/>
    <cellStyle name="Ênfase4" xfId="141"/>
    <cellStyle name="Ênfase4 2" xfId="142"/>
    <cellStyle name="Ênfase5" xfId="143"/>
    <cellStyle name="Ênfase5 2" xfId="144"/>
    <cellStyle name="Ênfase6" xfId="145"/>
    <cellStyle name="Ênfase6 2" xfId="146"/>
    <cellStyle name="Entrada" xfId="147"/>
    <cellStyle name="Entrada 2" xfId="148"/>
    <cellStyle name="Entrada 2 2" xfId="149"/>
    <cellStyle name="Entrada 3" xfId="150"/>
    <cellStyle name="Entrada 4" xfId="151"/>
    <cellStyle name="Euro" xfId="152"/>
    <cellStyle name="Euro 2" xfId="153"/>
    <cellStyle name="Excel Built-in Excel Built-in Excel Built-in Excel Built-in Excel Built-in Excel Built-in Excel Built-in Separador de milhares 4" xfId="154"/>
    <cellStyle name="Excel Built-in Normal" xfId="155"/>
    <cellStyle name="Excel Built-in Normal 2" xfId="156"/>
    <cellStyle name="Excel Built-in Normal 2 2" xfId="157"/>
    <cellStyle name="Excel Built-in Normal 3" xfId="158"/>
    <cellStyle name="Explanatory Text" xfId="159"/>
    <cellStyle name="Fases de obra" xfId="160"/>
    <cellStyle name="Followed Hyperlink" xfId="161"/>
    <cellStyle name="Heading 1" xfId="162"/>
    <cellStyle name="Heading 2" xfId="163"/>
    <cellStyle name="Heading 3" xfId="164"/>
    <cellStyle name="Heading 4" xfId="165"/>
    <cellStyle name="Hyperlink" xfId="166"/>
    <cellStyle name="Followed Hyperlink" xfId="167"/>
    <cellStyle name="Incorrecto" xfId="168"/>
    <cellStyle name="Incorreto" xfId="169"/>
    <cellStyle name="Incorreto 2" xfId="170"/>
    <cellStyle name="Currency" xfId="171"/>
    <cellStyle name="Currency [0]" xfId="172"/>
    <cellStyle name="Moeda 10" xfId="173"/>
    <cellStyle name="Moeda 2" xfId="174"/>
    <cellStyle name="Moeda 2 2" xfId="175"/>
    <cellStyle name="Moeda 2 2 2" xfId="176"/>
    <cellStyle name="Moeda 2 2 3" xfId="177"/>
    <cellStyle name="Moeda 2 3" xfId="178"/>
    <cellStyle name="Moeda 3" xfId="179"/>
    <cellStyle name="Moeda 3 2" xfId="180"/>
    <cellStyle name="Moeda 3 2 2" xfId="181"/>
    <cellStyle name="Moeda 3 3" xfId="182"/>
    <cellStyle name="Moeda 4" xfId="183"/>
    <cellStyle name="Moeda 4 2" xfId="184"/>
    <cellStyle name="Moeda 5" xfId="185"/>
    <cellStyle name="Moeda 6" xfId="186"/>
    <cellStyle name="Moeda 7" xfId="187"/>
    <cellStyle name="Neutra" xfId="188"/>
    <cellStyle name="Neutra 2" xfId="189"/>
    <cellStyle name="Neutra 3" xfId="190"/>
    <cellStyle name="Neutro" xfId="191"/>
    <cellStyle name="Normal 10" xfId="192"/>
    <cellStyle name="Normal 10 2" xfId="193"/>
    <cellStyle name="Normal 10 2 2" xfId="194"/>
    <cellStyle name="Normal 10 2 2 2" xfId="195"/>
    <cellStyle name="Normal 10 2 3" xfId="196"/>
    <cellStyle name="Normal 10 3" xfId="197"/>
    <cellStyle name="Normal 10 3 2" xfId="198"/>
    <cellStyle name="Normal 10 3 2 2" xfId="199"/>
    <cellStyle name="Normal 10 3 3" xfId="200"/>
    <cellStyle name="Normal 10 4" xfId="201"/>
    <cellStyle name="Normal 10 4 2" xfId="202"/>
    <cellStyle name="Normal 10 4 2 2" xfId="203"/>
    <cellStyle name="Normal 10 4 3" xfId="204"/>
    <cellStyle name="Normal 10 5" xfId="205"/>
    <cellStyle name="Normal 10 5 2" xfId="206"/>
    <cellStyle name="Normal 10 6" xfId="207"/>
    <cellStyle name="Normal 11" xfId="208"/>
    <cellStyle name="Normal 11 2" xfId="209"/>
    <cellStyle name="Normal 11 2 2" xfId="210"/>
    <cellStyle name="Normal 11 2 2 2" xfId="211"/>
    <cellStyle name="Normal 11 2 3" xfId="212"/>
    <cellStyle name="Normal 11 3" xfId="213"/>
    <cellStyle name="Normal 11 3 2" xfId="214"/>
    <cellStyle name="Normal 11 3 2 2" xfId="215"/>
    <cellStyle name="Normal 11 3 3" xfId="216"/>
    <cellStyle name="Normal 11 4" xfId="217"/>
    <cellStyle name="Normal 11 4 2" xfId="218"/>
    <cellStyle name="Normal 11 4 2 2" xfId="219"/>
    <cellStyle name="Normal 11 4 3" xfId="220"/>
    <cellStyle name="Normal 11 5" xfId="221"/>
    <cellStyle name="Normal 11 5 2" xfId="222"/>
    <cellStyle name="Normal 11 6" xfId="223"/>
    <cellStyle name="Normal 12" xfId="224"/>
    <cellStyle name="Normal 12 2" xfId="225"/>
    <cellStyle name="Normal 12 2 2" xfId="226"/>
    <cellStyle name="Normal 12 2 2 2" xfId="227"/>
    <cellStyle name="Normal 12 2 3" xfId="228"/>
    <cellStyle name="Normal 12 3" xfId="229"/>
    <cellStyle name="Normal 12 3 2" xfId="230"/>
    <cellStyle name="Normal 12 3 2 2" xfId="231"/>
    <cellStyle name="Normal 12 3 3" xfId="232"/>
    <cellStyle name="Normal 12 4" xfId="233"/>
    <cellStyle name="Normal 12 4 2" xfId="234"/>
    <cellStyle name="Normal 12 4 2 2" xfId="235"/>
    <cellStyle name="Normal 12 4 3" xfId="236"/>
    <cellStyle name="Normal 12 5" xfId="237"/>
    <cellStyle name="Normal 12 5 2" xfId="238"/>
    <cellStyle name="Normal 12 6" xfId="239"/>
    <cellStyle name="Normal 12 6 2" xfId="240"/>
    <cellStyle name="Normal 12 6 3" xfId="241"/>
    <cellStyle name="Normal 12 6 3 2" xfId="242"/>
    <cellStyle name="Normal 12 7" xfId="243"/>
    <cellStyle name="Normal 13" xfId="244"/>
    <cellStyle name="Normal 13 2" xfId="245"/>
    <cellStyle name="Normal 13 2 2" xfId="246"/>
    <cellStyle name="Normal 13 2 2 2" xfId="247"/>
    <cellStyle name="Normal 13 2 3" xfId="248"/>
    <cellStyle name="Normal 13 3" xfId="249"/>
    <cellStyle name="Normal 13 3 2" xfId="250"/>
    <cellStyle name="Normal 13 3 2 2" xfId="251"/>
    <cellStyle name="Normal 13 3 3" xfId="252"/>
    <cellStyle name="Normal 13 4" xfId="253"/>
    <cellStyle name="Normal 13 4 2" xfId="254"/>
    <cellStyle name="Normal 13 4 2 2" xfId="255"/>
    <cellStyle name="Normal 13 4 3" xfId="256"/>
    <cellStyle name="Normal 13 5" xfId="257"/>
    <cellStyle name="Normal 13 5 2" xfId="258"/>
    <cellStyle name="Normal 13 6" xfId="259"/>
    <cellStyle name="Normal 14" xfId="260"/>
    <cellStyle name="Normal 14 2" xfId="261"/>
    <cellStyle name="Normal 14 2 2" xfId="262"/>
    <cellStyle name="Normal 14 3" xfId="263"/>
    <cellStyle name="Normal 14 3 2" xfId="264"/>
    <cellStyle name="Normal 14 4" xfId="265"/>
    <cellStyle name="Normal 14 4 2" xfId="266"/>
    <cellStyle name="Normal 14 5" xfId="267"/>
    <cellStyle name="Normal 14 5 2" xfId="268"/>
    <cellStyle name="Normal 14 6" xfId="269"/>
    <cellStyle name="Normal 15" xfId="270"/>
    <cellStyle name="Normal 15 2" xfId="271"/>
    <cellStyle name="Normal 15 2 2" xfId="272"/>
    <cellStyle name="Normal 15 3" xfId="273"/>
    <cellStyle name="Normal 15 3 2" xfId="274"/>
    <cellStyle name="Normal 15 4" xfId="275"/>
    <cellStyle name="Normal 15 4 2" xfId="276"/>
    <cellStyle name="Normal 15 5" xfId="277"/>
    <cellStyle name="Normal 15 5 2" xfId="278"/>
    <cellStyle name="Normal 15 6" xfId="279"/>
    <cellStyle name="Normal 15 6 2" xfId="280"/>
    <cellStyle name="Normal 15 7" xfId="281"/>
    <cellStyle name="Normal 16" xfId="282"/>
    <cellStyle name="Normal 16 2" xfId="283"/>
    <cellStyle name="Normal 16 2 2" xfId="284"/>
    <cellStyle name="Normal 16 3" xfId="285"/>
    <cellStyle name="Normal 16 3 2" xfId="286"/>
    <cellStyle name="Normal 16 4" xfId="287"/>
    <cellStyle name="Normal 16 4 2" xfId="288"/>
    <cellStyle name="Normal 16 5" xfId="289"/>
    <cellStyle name="Normal 16 5 2" xfId="290"/>
    <cellStyle name="Normal 16 6" xfId="291"/>
    <cellStyle name="Normal 17" xfId="292"/>
    <cellStyle name="Normal 17 2" xfId="293"/>
    <cellStyle name="Normal 17 2 2" xfId="294"/>
    <cellStyle name="Normal 17 3" xfId="295"/>
    <cellStyle name="Normal 17 3 2" xfId="296"/>
    <cellStyle name="Normal 17 4" xfId="297"/>
    <cellStyle name="Normal 17 4 2" xfId="298"/>
    <cellStyle name="Normal 17 5" xfId="299"/>
    <cellStyle name="Normal 17 5 2" xfId="300"/>
    <cellStyle name="Normal 17 6" xfId="301"/>
    <cellStyle name="Normal 18" xfId="302"/>
    <cellStyle name="Normal 18 2" xfId="303"/>
    <cellStyle name="Normal 18 2 2" xfId="304"/>
    <cellStyle name="Normal 18 3" xfId="305"/>
    <cellStyle name="Normal 18 3 2" xfId="306"/>
    <cellStyle name="Normal 18 4" xfId="307"/>
    <cellStyle name="Normal 18 4 2" xfId="308"/>
    <cellStyle name="Normal 18 5" xfId="309"/>
    <cellStyle name="Normal 19" xfId="310"/>
    <cellStyle name="Normal 19 2" xfId="311"/>
    <cellStyle name="Normal 19 2 2" xfId="312"/>
    <cellStyle name="Normal 19 3" xfId="313"/>
    <cellStyle name="Normal 19 3 2" xfId="314"/>
    <cellStyle name="Normal 19 4" xfId="315"/>
    <cellStyle name="Normal 19 4 2" xfId="316"/>
    <cellStyle name="Normal 2" xfId="317"/>
    <cellStyle name="Normal 2 10" xfId="318"/>
    <cellStyle name="Normal 2 10 2" xfId="319"/>
    <cellStyle name="Normal 2 11" xfId="320"/>
    <cellStyle name="Normal 2 11 2" xfId="321"/>
    <cellStyle name="Normal 2 12" xfId="322"/>
    <cellStyle name="Normal 2 12 2" xfId="323"/>
    <cellStyle name="Normal 2 13" xfId="324"/>
    <cellStyle name="Normal 2 13 2" xfId="325"/>
    <cellStyle name="Normal 2 13 2 2" xfId="326"/>
    <cellStyle name="Normal 2 13 3" xfId="327"/>
    <cellStyle name="Normal 2 14" xfId="328"/>
    <cellStyle name="Normal 2 14 2" xfId="329"/>
    <cellStyle name="Normal 2 14 2 2" xfId="330"/>
    <cellStyle name="Normal 2 14 3" xfId="331"/>
    <cellStyle name="Normal 2 15" xfId="332"/>
    <cellStyle name="Normal 2 15 2" xfId="333"/>
    <cellStyle name="Normal 2 15 2 2" xfId="334"/>
    <cellStyle name="Normal 2 15 3" xfId="335"/>
    <cellStyle name="Normal 2 16" xfId="336"/>
    <cellStyle name="Normal 2 16 2" xfId="337"/>
    <cellStyle name="Normal 2 16 2 2" xfId="338"/>
    <cellStyle name="Normal 2 16 3" xfId="339"/>
    <cellStyle name="Normal 2 17" xfId="340"/>
    <cellStyle name="Normal 2 17 2" xfId="341"/>
    <cellStyle name="Normal 2 17 2 2" xfId="342"/>
    <cellStyle name="Normal 2 17 3" xfId="343"/>
    <cellStyle name="Normal 2 18" xfId="344"/>
    <cellStyle name="Normal 2 18 2" xfId="345"/>
    <cellStyle name="Normal 2 18 2 2" xfId="346"/>
    <cellStyle name="Normal 2 18 3" xfId="347"/>
    <cellStyle name="Normal 2 19" xfId="348"/>
    <cellStyle name="Normal 2 19 2" xfId="349"/>
    <cellStyle name="Normal 2 2" xfId="350"/>
    <cellStyle name="Normal 2 2 2" xfId="351"/>
    <cellStyle name="Normal 2 2 2 2" xfId="352"/>
    <cellStyle name="Normal 2 2 3" xfId="353"/>
    <cellStyle name="Normal 2 20" xfId="354"/>
    <cellStyle name="Normal 2 20 2" xfId="355"/>
    <cellStyle name="Normal 2 21" xfId="356"/>
    <cellStyle name="Normal 2 21 2" xfId="357"/>
    <cellStyle name="Normal 2 22" xfId="358"/>
    <cellStyle name="Normal 2 22 2" xfId="359"/>
    <cellStyle name="Normal 2 23" xfId="360"/>
    <cellStyle name="Normal 2 3" xfId="361"/>
    <cellStyle name="Normal 2 3 2" xfId="362"/>
    <cellStyle name="Normal 2 4" xfId="363"/>
    <cellStyle name="Normal 2 4 2" xfId="364"/>
    <cellStyle name="Normal 2 4 2 2" xfId="365"/>
    <cellStyle name="Normal 2 4 3" xfId="366"/>
    <cellStyle name="Normal 2 4 3 2" xfId="367"/>
    <cellStyle name="Normal 2 4 4" xfId="368"/>
    <cellStyle name="Normal 2 5" xfId="369"/>
    <cellStyle name="Normal 2 5 2" xfId="370"/>
    <cellStyle name="Normal 2 6" xfId="371"/>
    <cellStyle name="Normal 2 6 2" xfId="372"/>
    <cellStyle name="Normal 2 7" xfId="373"/>
    <cellStyle name="Normal 2 7 2" xfId="374"/>
    <cellStyle name="Normal 2 8" xfId="375"/>
    <cellStyle name="Normal 2 8 2" xfId="376"/>
    <cellStyle name="Normal 2 9" xfId="377"/>
    <cellStyle name="Normal 2 9 2" xfId="378"/>
    <cellStyle name="Normal 2_2ª Medição" xfId="379"/>
    <cellStyle name="Normal 20" xfId="380"/>
    <cellStyle name="Normal 20 2" xfId="381"/>
    <cellStyle name="Normal 20 3" xfId="382"/>
    <cellStyle name="Normal 21" xfId="383"/>
    <cellStyle name="Normal 22" xfId="384"/>
    <cellStyle name="Normal 23" xfId="385"/>
    <cellStyle name="Normal 24" xfId="386"/>
    <cellStyle name="Normal 25" xfId="387"/>
    <cellStyle name="Normal 26" xfId="388"/>
    <cellStyle name="Normal 27" xfId="389"/>
    <cellStyle name="Normal 28" xfId="390"/>
    <cellStyle name="Normal 3" xfId="391"/>
    <cellStyle name="Normal 3 2" xfId="392"/>
    <cellStyle name="Normal 3 2 2" xfId="393"/>
    <cellStyle name="Normal 3 2 2 2" xfId="394"/>
    <cellStyle name="Normal 3 2 3" xfId="395"/>
    <cellStyle name="Normal 3 2 3 2" xfId="396"/>
    <cellStyle name="Normal 3 3" xfId="397"/>
    <cellStyle name="Normal 3 3 2" xfId="398"/>
    <cellStyle name="Normal 3 3 2 2" xfId="399"/>
    <cellStyle name="Normal 3 3 3" xfId="400"/>
    <cellStyle name="Normal 3 4" xfId="401"/>
    <cellStyle name="Normal 3 4 2" xfId="402"/>
    <cellStyle name="Normal 3 5" xfId="403"/>
    <cellStyle name="Normal 3 5 2" xfId="404"/>
    <cellStyle name="Normal 3 6" xfId="405"/>
    <cellStyle name="Normal 3 7" xfId="406"/>
    <cellStyle name="Normal 4" xfId="407"/>
    <cellStyle name="Normal 4 10" xfId="408"/>
    <cellStyle name="Normal 4 10 2" xfId="409"/>
    <cellStyle name="Normal 4 11" xfId="410"/>
    <cellStyle name="Normal 4 11 2" xfId="411"/>
    <cellStyle name="Normal 4 12" xfId="412"/>
    <cellStyle name="Normal 4 12 2" xfId="413"/>
    <cellStyle name="Normal 4 13" xfId="414"/>
    <cellStyle name="Normal 4 2" xfId="415"/>
    <cellStyle name="Normal 4 2 2" xfId="416"/>
    <cellStyle name="Normal 4 3" xfId="417"/>
    <cellStyle name="Normal 4 3 2" xfId="418"/>
    <cellStyle name="Normal 4 4" xfId="419"/>
    <cellStyle name="Normal 4 4 2" xfId="420"/>
    <cellStyle name="Normal 4 5" xfId="421"/>
    <cellStyle name="Normal 4 5 2" xfId="422"/>
    <cellStyle name="Normal 4 6" xfId="423"/>
    <cellStyle name="Normal 4 6 2" xfId="424"/>
    <cellStyle name="Normal 4 7" xfId="425"/>
    <cellStyle name="Normal 4 7 2" xfId="426"/>
    <cellStyle name="Normal 4 8" xfId="427"/>
    <cellStyle name="Normal 4 8 2" xfId="428"/>
    <cellStyle name="Normal 4 9" xfId="429"/>
    <cellStyle name="Normal 4 9 2" xfId="430"/>
    <cellStyle name="Normal 5" xfId="431"/>
    <cellStyle name="Normal 5 2" xfId="432"/>
    <cellStyle name="Normal 5 2 2" xfId="433"/>
    <cellStyle name="Normal 5 2 2 2" xfId="434"/>
    <cellStyle name="Normal 5 3" xfId="435"/>
    <cellStyle name="Normal 5 3 2" xfId="436"/>
    <cellStyle name="Normal 5 4" xfId="437"/>
    <cellStyle name="Normal 5 4 2" xfId="438"/>
    <cellStyle name="Normal 5 5" xfId="439"/>
    <cellStyle name="Normal 5 5 2" xfId="440"/>
    <cellStyle name="Normal 5 6" xfId="441"/>
    <cellStyle name="Normal 5 6 2" xfId="442"/>
    <cellStyle name="Normal 5 7" xfId="443"/>
    <cellStyle name="Normal 5 7 2" xfId="444"/>
    <cellStyle name="Normal 6" xfId="445"/>
    <cellStyle name="Normal 6 2" xfId="446"/>
    <cellStyle name="Normal 6 2 2" xfId="447"/>
    <cellStyle name="Normal 6 3" xfId="448"/>
    <cellStyle name="Normal 6 3 2" xfId="449"/>
    <cellStyle name="Normal 6 4" xfId="450"/>
    <cellStyle name="Normal 6 4 2" xfId="451"/>
    <cellStyle name="Normal 6 5" xfId="452"/>
    <cellStyle name="Normal 6 5 2" xfId="453"/>
    <cellStyle name="Normal 6 6" xfId="454"/>
    <cellStyle name="Normal 6 6 2" xfId="455"/>
    <cellStyle name="Normal 6 7" xfId="456"/>
    <cellStyle name="Normal 6 7 2" xfId="457"/>
    <cellStyle name="Normal 6 8" xfId="458"/>
    <cellStyle name="Normal 6 8 2" xfId="459"/>
    <cellStyle name="Normal 6 9" xfId="460"/>
    <cellStyle name="Normal 7" xfId="461"/>
    <cellStyle name="Normal 7 2" xfId="462"/>
    <cellStyle name="Normal 7 2 2" xfId="463"/>
    <cellStyle name="Normal 7 3" xfId="464"/>
    <cellStyle name="Normal 7 3 2" xfId="465"/>
    <cellStyle name="Normal 7 4" xfId="466"/>
    <cellStyle name="Normal 7 4 2" xfId="467"/>
    <cellStyle name="Normal 7 5" xfId="468"/>
    <cellStyle name="Normal 7 5 2" xfId="469"/>
    <cellStyle name="Normal 7 6" xfId="470"/>
    <cellStyle name="Normal 7 6 2" xfId="471"/>
    <cellStyle name="Normal 7 7" xfId="472"/>
    <cellStyle name="Normal 7 7 2" xfId="473"/>
    <cellStyle name="Normal 7 8" xfId="474"/>
    <cellStyle name="Normal 7 8 2" xfId="475"/>
    <cellStyle name="Normal 7 9" xfId="476"/>
    <cellStyle name="Normal 8" xfId="477"/>
    <cellStyle name="Normal 8 2" xfId="478"/>
    <cellStyle name="Normal 8 2 2" xfId="479"/>
    <cellStyle name="Normal 8 3" xfId="480"/>
    <cellStyle name="Normal 9" xfId="481"/>
    <cellStyle name="Normal 9 2" xfId="482"/>
    <cellStyle name="Normal 9 2 2" xfId="483"/>
    <cellStyle name="Normal 9 2 4 4" xfId="484"/>
    <cellStyle name="Normal 9 3" xfId="485"/>
    <cellStyle name="Nota" xfId="486"/>
    <cellStyle name="Nota 2" xfId="487"/>
    <cellStyle name="Nota 2 2" xfId="488"/>
    <cellStyle name="Nota 2 2 2" xfId="489"/>
    <cellStyle name="Nota 2 2 2 2" xfId="490"/>
    <cellStyle name="Nota 2 2 3" xfId="491"/>
    <cellStyle name="Nota 2 3" xfId="492"/>
    <cellStyle name="Nota 2 3 2" xfId="493"/>
    <cellStyle name="Nota 2 4" xfId="494"/>
    <cellStyle name="Nota 2 4 2" xfId="495"/>
    <cellStyle name="Nota 2 5" xfId="496"/>
    <cellStyle name="Nota 3" xfId="497"/>
    <cellStyle name="Nota 4" xfId="498"/>
    <cellStyle name="Note 2" xfId="499"/>
    <cellStyle name="Numeração" xfId="500"/>
    <cellStyle name="Output" xfId="501"/>
    <cellStyle name="Percent 2" xfId="502"/>
    <cellStyle name="Percent" xfId="503"/>
    <cellStyle name="Porcentagem 2" xfId="504"/>
    <cellStyle name="Porcentagem 2 2" xfId="505"/>
    <cellStyle name="Porcentagem 2 2 2" xfId="506"/>
    <cellStyle name="Porcentagem 2 3" xfId="507"/>
    <cellStyle name="Porcentagem 2 4" xfId="508"/>
    <cellStyle name="Porcentagem 3" xfId="509"/>
    <cellStyle name="Porcentagem 3 2" xfId="510"/>
    <cellStyle name="Porcentagem 3 2 2" xfId="511"/>
    <cellStyle name="Porcentagem 3 3" xfId="512"/>
    <cellStyle name="Porcentagem 3 3 2" xfId="513"/>
    <cellStyle name="Porcentagem 3 4" xfId="514"/>
    <cellStyle name="Porcentagem 4" xfId="515"/>
    <cellStyle name="Porcentagem 4 2" xfId="516"/>
    <cellStyle name="Porcentagem 4 2 2" xfId="517"/>
    <cellStyle name="Porcentagem 4 3" xfId="518"/>
    <cellStyle name="Porcentagem 5" xfId="519"/>
    <cellStyle name="Porcentagem 5 2" xfId="520"/>
    <cellStyle name="Porcentagem 5 2 2" xfId="521"/>
    <cellStyle name="Porcentagem 5 3" xfId="522"/>
    <cellStyle name="Porcentagem 6" xfId="523"/>
    <cellStyle name="Porcentagem 7" xfId="524"/>
    <cellStyle name="Porcentagem 8" xfId="525"/>
    <cellStyle name="Porcentagem 9" xfId="526"/>
    <cellStyle name="Saída" xfId="527"/>
    <cellStyle name="Saída 2" xfId="528"/>
    <cellStyle name="Saída 2 2" xfId="529"/>
    <cellStyle name="Saída 3" xfId="530"/>
    <cellStyle name="Comma" xfId="531"/>
    <cellStyle name="Comma [0]" xfId="532"/>
    <cellStyle name="Separador de milhares 13" xfId="533"/>
    <cellStyle name="Separador de milhares 13 2" xfId="534"/>
    <cellStyle name="Separador de milhares 14" xfId="535"/>
    <cellStyle name="Separador de milhares 2" xfId="536"/>
    <cellStyle name="Separador de milhares 2 2" xfId="537"/>
    <cellStyle name="Separador de milhares 2 2 2" xfId="538"/>
    <cellStyle name="Separador de milhares 2 2 3" xfId="539"/>
    <cellStyle name="Separador de milhares 2 2 4" xfId="540"/>
    <cellStyle name="Separador de milhares 2 2 4 2" xfId="541"/>
    <cellStyle name="Separador de milhares 2 3" xfId="542"/>
    <cellStyle name="Separador de milhares 2 3 2" xfId="543"/>
    <cellStyle name="Separador de milhares 2 4" xfId="544"/>
    <cellStyle name="Separador de milhares 3" xfId="545"/>
    <cellStyle name="Separador de milhares 3 2" xfId="546"/>
    <cellStyle name="Separador de milhares 3 2 2" xfId="547"/>
    <cellStyle name="Separador de milhares 3 3" xfId="548"/>
    <cellStyle name="Separador de milhares 3 3 2" xfId="549"/>
    <cellStyle name="Separador de milhares 3 4" xfId="550"/>
    <cellStyle name="Separador de milhares 3 4 2" xfId="551"/>
    <cellStyle name="Separador de milhares 4" xfId="552"/>
    <cellStyle name="Separador de milhares 4 2" xfId="553"/>
    <cellStyle name="Separador de milhares 4 2 2" xfId="554"/>
    <cellStyle name="Separador de milhares 4 3" xfId="555"/>
    <cellStyle name="Separador de milhares 5" xfId="556"/>
    <cellStyle name="Separador de milhares 5 2" xfId="557"/>
    <cellStyle name="Separador de milhares 6" xfId="558"/>
    <cellStyle name="Separador de milhares 6 2" xfId="559"/>
    <cellStyle name="Separador de milhares 6 2 2" xfId="560"/>
    <cellStyle name="Separador de milhares 6 3" xfId="561"/>
    <cellStyle name="Separador de milhares 7" xfId="562"/>
    <cellStyle name="Separador de milhares 7 2" xfId="563"/>
    <cellStyle name="Separador de milhares 7 2 2" xfId="564"/>
    <cellStyle name="Separador de milhares 7 3" xfId="565"/>
    <cellStyle name="Separador de milhares 8" xfId="566"/>
    <cellStyle name="Separador de milhares 9" xfId="567"/>
    <cellStyle name="SUBTOTAIS" xfId="568"/>
    <cellStyle name="TableStyleLight1" xfId="569"/>
    <cellStyle name="TableStyleLight1 2" xfId="570"/>
    <cellStyle name="Texto de Aviso" xfId="571"/>
    <cellStyle name="Texto de Aviso 2" xfId="572"/>
    <cellStyle name="Texto de Aviso 3" xfId="573"/>
    <cellStyle name="Texto de Aviso 4" xfId="574"/>
    <cellStyle name="Texto Explicativo" xfId="575"/>
    <cellStyle name="Texto Explicativo 2" xfId="576"/>
    <cellStyle name="Texto Explicativo 3" xfId="577"/>
    <cellStyle name="Title" xfId="578"/>
    <cellStyle name="Título" xfId="579"/>
    <cellStyle name="Título 1" xfId="580"/>
    <cellStyle name="Título 1 1" xfId="581"/>
    <cellStyle name="Título 1 2" xfId="582"/>
    <cellStyle name="Título 2" xfId="583"/>
    <cellStyle name="Título 2 2" xfId="584"/>
    <cellStyle name="Título 3" xfId="585"/>
    <cellStyle name="Título 3 2" xfId="586"/>
    <cellStyle name="Título 4" xfId="587"/>
    <cellStyle name="Título 4 2" xfId="588"/>
    <cellStyle name="Título 5" xfId="589"/>
    <cellStyle name="Título 5 2" xfId="590"/>
    <cellStyle name="Título 5 3" xfId="591"/>
    <cellStyle name="Título 6" xfId="592"/>
    <cellStyle name="titulos" xfId="593"/>
    <cellStyle name="Totais" xfId="594"/>
    <cellStyle name="Total" xfId="595"/>
    <cellStyle name="Total 2" xfId="596"/>
    <cellStyle name="Total 2 2" xfId="597"/>
    <cellStyle name="Total 3" xfId="598"/>
    <cellStyle name="Total 4" xfId="599"/>
    <cellStyle name="TOTAL GERAL" xfId="600"/>
    <cellStyle name="Total Item" xfId="601"/>
    <cellStyle name="Verificar Célula" xfId="602"/>
    <cellStyle name="Vírgula 10" xfId="603"/>
    <cellStyle name="Vírgula 2" xfId="604"/>
    <cellStyle name="Vírgula 2 2" xfId="605"/>
    <cellStyle name="Vírgula 2 2 2" xfId="606"/>
    <cellStyle name="Vírgula 2 2 2 2" xfId="607"/>
    <cellStyle name="Vírgula 2 2 3" xfId="608"/>
    <cellStyle name="Vírgula 2 3" xfId="609"/>
    <cellStyle name="Vírgula 2 3 2" xfId="610"/>
    <cellStyle name="Vírgula 2 4" xfId="611"/>
    <cellStyle name="Vírgula 2 4 2" xfId="612"/>
    <cellStyle name="Vírgula 2 4 2 2" xfId="613"/>
    <cellStyle name="Vírgula 2 4 3" xfId="614"/>
    <cellStyle name="Vírgula 2 5" xfId="615"/>
    <cellStyle name="Vírgula 2 5 2" xfId="616"/>
    <cellStyle name="Vírgula 2 5 2 2" xfId="617"/>
    <cellStyle name="Vírgula 2 5 3" xfId="618"/>
    <cellStyle name="Vírgula 2 6" xfId="619"/>
    <cellStyle name="Vírgula 2 6 2" xfId="620"/>
    <cellStyle name="Vírgula 2 7" xfId="621"/>
    <cellStyle name="Vírgula 3" xfId="622"/>
    <cellStyle name="Vírgula 3 2" xfId="623"/>
    <cellStyle name="Vírgula 3 2 2" xfId="624"/>
    <cellStyle name="Vírgula 3 2 2 2" xfId="625"/>
    <cellStyle name="Vírgula 3 2 3" xfId="626"/>
    <cellStyle name="Vírgula 3 3" xfId="627"/>
    <cellStyle name="Vírgula 3 3 2" xfId="628"/>
    <cellStyle name="Vírgula 3 4" xfId="629"/>
    <cellStyle name="Vírgula 4" xfId="630"/>
    <cellStyle name="Vírgula 4 2" xfId="631"/>
    <cellStyle name="Vírgula 4 3" xfId="632"/>
    <cellStyle name="Vírgula 4 4" xfId="633"/>
    <cellStyle name="Vírgula 5" xfId="634"/>
    <cellStyle name="Vírgula 5 2" xfId="635"/>
    <cellStyle name="Vírgula 6" xfId="636"/>
    <cellStyle name="Vírgula 7" xfId="637"/>
    <cellStyle name="Vírgula 8" xfId="638"/>
    <cellStyle name="Vírgula 9" xfId="639"/>
    <cellStyle name="Währung" xfId="6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438150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0</xdr:col>
      <xdr:colOff>152400</xdr:colOff>
      <xdr:row>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6200" y="38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104775</xdr:rowOff>
    </xdr:from>
    <xdr:to>
      <xdr:col>1</xdr:col>
      <xdr:colOff>333375</xdr:colOff>
      <xdr:row>4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7"/>
  <sheetViews>
    <sheetView view="pageBreakPreview" zoomScaleSheetLayoutView="100" zoomScalePageLayoutView="0" workbookViewId="0" topLeftCell="A76">
      <selection activeCell="D16" sqref="D16"/>
    </sheetView>
  </sheetViews>
  <sheetFormatPr defaultColWidth="9.140625" defaultRowHeight="15"/>
  <cols>
    <col min="1" max="1" width="9.140625" style="77" customWidth="1"/>
    <col min="2" max="2" width="15.8515625" style="77" customWidth="1"/>
    <col min="3" max="3" width="77.8515625" style="77" customWidth="1"/>
    <col min="4" max="4" width="10.00390625" style="77" customWidth="1"/>
    <col min="5" max="5" width="14.28125" style="77" customWidth="1"/>
    <col min="6" max="6" width="15.28125" style="77" customWidth="1"/>
    <col min="7" max="7" width="19.140625" style="77" customWidth="1"/>
    <col min="8" max="8" width="9.140625" style="77" customWidth="1"/>
    <col min="9" max="9" width="23.7109375" style="77" customWidth="1"/>
    <col min="10" max="16384" width="9.140625" style="77" customWidth="1"/>
  </cols>
  <sheetData>
    <row r="1" spans="1:7" ht="15">
      <c r="A1" s="3"/>
      <c r="B1" s="31"/>
      <c r="C1" s="165" t="s">
        <v>0</v>
      </c>
      <c r="D1" s="165"/>
      <c r="E1" s="165"/>
      <c r="F1" s="165"/>
      <c r="G1" s="30"/>
    </row>
    <row r="2" spans="1:7" ht="15">
      <c r="A2" s="3"/>
      <c r="B2" s="31"/>
      <c r="C2" s="165" t="s">
        <v>1</v>
      </c>
      <c r="D2" s="165"/>
      <c r="E2" s="165"/>
      <c r="F2" s="165"/>
      <c r="G2" s="30"/>
    </row>
    <row r="3" spans="1:7" ht="15">
      <c r="A3" s="3"/>
      <c r="B3" s="31"/>
      <c r="C3" s="166" t="s">
        <v>2</v>
      </c>
      <c r="D3" s="165"/>
      <c r="E3" s="165"/>
      <c r="F3" s="165"/>
      <c r="G3" s="30"/>
    </row>
    <row r="4" spans="1:7" ht="15">
      <c r="A4" s="3"/>
      <c r="B4" s="31"/>
      <c r="C4" s="166" t="s">
        <v>3</v>
      </c>
      <c r="D4" s="165"/>
      <c r="E4" s="165"/>
      <c r="F4" s="165"/>
      <c r="G4" s="30"/>
    </row>
    <row r="5" spans="1:7" ht="15.75" thickBot="1">
      <c r="A5" s="167"/>
      <c r="B5" s="168"/>
      <c r="C5" s="168"/>
      <c r="D5" s="168"/>
      <c r="E5" s="168"/>
      <c r="F5" s="168"/>
      <c r="G5" s="169"/>
    </row>
    <row r="6" spans="1:7" ht="15.75" thickBot="1">
      <c r="A6" s="170" t="s">
        <v>4</v>
      </c>
      <c r="B6" s="171"/>
      <c r="C6" s="171"/>
      <c r="D6" s="171"/>
      <c r="E6" s="171"/>
      <c r="F6" s="171"/>
      <c r="G6" s="172"/>
    </row>
    <row r="7" spans="1:7" ht="4.5" customHeight="1" thickBot="1">
      <c r="A7" s="152"/>
      <c r="B7" s="153"/>
      <c r="C7" s="153"/>
      <c r="D7" s="153"/>
      <c r="E7" s="153"/>
      <c r="F7" s="153"/>
      <c r="G7" s="154"/>
    </row>
    <row r="8" spans="1:7" ht="15">
      <c r="A8" s="155" t="s">
        <v>5</v>
      </c>
      <c r="B8" s="156"/>
      <c r="C8" s="156"/>
      <c r="D8" s="156"/>
      <c r="E8" s="205" t="s">
        <v>229</v>
      </c>
      <c r="F8" s="206"/>
      <c r="G8" s="207"/>
    </row>
    <row r="9" spans="1:7" ht="15">
      <c r="A9" s="157" t="s">
        <v>228</v>
      </c>
      <c r="B9" s="158"/>
      <c r="C9" s="158"/>
      <c r="D9" s="158"/>
      <c r="E9" s="202" t="s">
        <v>201</v>
      </c>
      <c r="F9" s="203"/>
      <c r="G9" s="204"/>
    </row>
    <row r="10" spans="1:7" ht="29.25" customHeight="1">
      <c r="A10" s="159" t="s">
        <v>226</v>
      </c>
      <c r="B10" s="160"/>
      <c r="C10" s="160"/>
      <c r="D10" s="161"/>
      <c r="E10" s="213" t="s">
        <v>6</v>
      </c>
      <c r="F10" s="162" t="s">
        <v>7</v>
      </c>
      <c r="G10" s="149"/>
    </row>
    <row r="11" spans="1:7" ht="19.5" customHeight="1">
      <c r="A11" s="159" t="s">
        <v>225</v>
      </c>
      <c r="B11" s="160"/>
      <c r="C11" s="160"/>
      <c r="D11" s="161"/>
      <c r="E11" s="214" t="s">
        <v>48</v>
      </c>
      <c r="F11" s="163"/>
      <c r="G11" s="164"/>
    </row>
    <row r="12" spans="1:7" ht="15">
      <c r="A12" s="143" t="s">
        <v>227</v>
      </c>
      <c r="B12" s="144"/>
      <c r="C12" s="144"/>
      <c r="D12" s="145"/>
      <c r="E12" s="146" t="s">
        <v>49</v>
      </c>
      <c r="F12" s="148">
        <v>0.2833</v>
      </c>
      <c r="G12" s="149"/>
    </row>
    <row r="13" spans="1:7" ht="15.75" thickBot="1">
      <c r="A13" s="143" t="s">
        <v>208</v>
      </c>
      <c r="B13" s="144"/>
      <c r="C13" s="144"/>
      <c r="D13" s="145"/>
      <c r="E13" s="147"/>
      <c r="F13" s="150"/>
      <c r="G13" s="151"/>
    </row>
    <row r="14" spans="1:7" ht="4.5" customHeight="1" thickBot="1">
      <c r="A14" s="152"/>
      <c r="B14" s="153"/>
      <c r="C14" s="153"/>
      <c r="D14" s="153"/>
      <c r="E14" s="153"/>
      <c r="F14" s="153"/>
      <c r="G14" s="154"/>
    </row>
    <row r="15" spans="1:7" ht="45">
      <c r="A15" s="49" t="s">
        <v>8</v>
      </c>
      <c r="B15" s="50" t="s">
        <v>9</v>
      </c>
      <c r="C15" s="51" t="s">
        <v>10</v>
      </c>
      <c r="D15" s="52" t="s">
        <v>11</v>
      </c>
      <c r="E15" s="53" t="s">
        <v>12</v>
      </c>
      <c r="F15" s="53" t="s">
        <v>13</v>
      </c>
      <c r="G15" s="48" t="s">
        <v>14</v>
      </c>
    </row>
    <row r="16" spans="1:7" ht="15">
      <c r="A16" s="56" t="s">
        <v>50</v>
      </c>
      <c r="B16" s="57"/>
      <c r="C16" s="58" t="s">
        <v>15</v>
      </c>
      <c r="D16" s="59"/>
      <c r="E16" s="40"/>
      <c r="F16" s="60"/>
      <c r="G16" s="61"/>
    </row>
    <row r="17" spans="1:7" ht="15">
      <c r="A17" s="68" t="s">
        <v>19</v>
      </c>
      <c r="B17" s="78" t="s">
        <v>91</v>
      </c>
      <c r="C17" s="67" t="s">
        <v>92</v>
      </c>
      <c r="D17" s="69" t="s">
        <v>18</v>
      </c>
      <c r="E17" s="46">
        <v>1</v>
      </c>
      <c r="F17" s="38"/>
      <c r="G17" s="32"/>
    </row>
    <row r="18" spans="1:7" ht="30">
      <c r="A18" s="68" t="s">
        <v>20</v>
      </c>
      <c r="B18" s="78" t="s">
        <v>52</v>
      </c>
      <c r="C18" s="79" t="s">
        <v>53</v>
      </c>
      <c r="D18" s="69" t="s">
        <v>11</v>
      </c>
      <c r="E18" s="46">
        <v>1</v>
      </c>
      <c r="F18" s="71"/>
      <c r="G18" s="70"/>
    </row>
    <row r="19" spans="1:7" ht="30">
      <c r="A19" s="68" t="s">
        <v>29</v>
      </c>
      <c r="B19" s="78" t="s">
        <v>54</v>
      </c>
      <c r="C19" s="90" t="s">
        <v>189</v>
      </c>
      <c r="D19" s="69" t="s">
        <v>55</v>
      </c>
      <c r="E19" s="46">
        <v>35116.43</v>
      </c>
      <c r="F19" s="38"/>
      <c r="G19" s="70"/>
    </row>
    <row r="20" spans="1:7" ht="15">
      <c r="A20" s="137" t="s">
        <v>202</v>
      </c>
      <c r="B20" s="138"/>
      <c r="C20" s="138"/>
      <c r="D20" s="138"/>
      <c r="E20" s="138"/>
      <c r="F20" s="139"/>
      <c r="G20" s="41"/>
    </row>
    <row r="21" spans="1:7" ht="15">
      <c r="A21" s="56" t="s">
        <v>56</v>
      </c>
      <c r="B21" s="57"/>
      <c r="C21" s="58" t="s">
        <v>197</v>
      </c>
      <c r="D21" s="59"/>
      <c r="E21" s="40"/>
      <c r="F21" s="60"/>
      <c r="G21" s="61"/>
    </row>
    <row r="22" spans="1:7" ht="15">
      <c r="A22" s="68" t="s">
        <v>21</v>
      </c>
      <c r="B22" s="91" t="s">
        <v>190</v>
      </c>
      <c r="C22" s="92" t="s">
        <v>191</v>
      </c>
      <c r="D22" s="69" t="s">
        <v>11</v>
      </c>
      <c r="E22" s="46">
        <v>1</v>
      </c>
      <c r="F22" s="72"/>
      <c r="G22" s="70"/>
    </row>
    <row r="23" spans="1:7" ht="15">
      <c r="A23" s="68" t="s">
        <v>22</v>
      </c>
      <c r="B23" s="91" t="s">
        <v>192</v>
      </c>
      <c r="C23" s="92" t="s">
        <v>195</v>
      </c>
      <c r="D23" s="69" t="s">
        <v>11</v>
      </c>
      <c r="E23" s="46">
        <v>1</v>
      </c>
      <c r="F23" s="72"/>
      <c r="G23" s="32"/>
    </row>
    <row r="24" spans="1:7" ht="15">
      <c r="A24" s="68" t="s">
        <v>23</v>
      </c>
      <c r="B24" s="91" t="s">
        <v>193</v>
      </c>
      <c r="C24" s="92" t="s">
        <v>196</v>
      </c>
      <c r="D24" s="69" t="s">
        <v>11</v>
      </c>
      <c r="E24" s="46">
        <v>1</v>
      </c>
      <c r="F24" s="72"/>
      <c r="G24" s="32"/>
    </row>
    <row r="25" spans="1:7" ht="15">
      <c r="A25" s="68" t="s">
        <v>24</v>
      </c>
      <c r="B25" s="91" t="s">
        <v>194</v>
      </c>
      <c r="C25" s="92" t="s">
        <v>51</v>
      </c>
      <c r="D25" s="69" t="s">
        <v>11</v>
      </c>
      <c r="E25" s="46">
        <v>1</v>
      </c>
      <c r="F25" s="72"/>
      <c r="G25" s="32"/>
    </row>
    <row r="26" spans="1:7" ht="15">
      <c r="A26" s="208" t="s">
        <v>203</v>
      </c>
      <c r="B26" s="209"/>
      <c r="C26" s="209"/>
      <c r="D26" s="209"/>
      <c r="E26" s="209"/>
      <c r="F26" s="34"/>
      <c r="G26" s="41"/>
    </row>
    <row r="27" spans="1:7" ht="15">
      <c r="A27" s="56" t="s">
        <v>57</v>
      </c>
      <c r="B27" s="57"/>
      <c r="C27" s="100" t="s">
        <v>94</v>
      </c>
      <c r="D27" s="59"/>
      <c r="E27" s="40"/>
      <c r="F27" s="60"/>
      <c r="G27" s="61"/>
    </row>
    <row r="28" spans="1:7" ht="15">
      <c r="A28" s="42" t="s">
        <v>25</v>
      </c>
      <c r="B28" s="35"/>
      <c r="C28" s="36" t="s">
        <v>58</v>
      </c>
      <c r="D28" s="39"/>
      <c r="E28" s="43"/>
      <c r="F28" s="37"/>
      <c r="G28" s="54"/>
    </row>
    <row r="29" spans="1:7" ht="15">
      <c r="A29" s="113" t="s">
        <v>60</v>
      </c>
      <c r="B29" s="114"/>
      <c r="C29" s="115" t="s">
        <v>59</v>
      </c>
      <c r="D29" s="116"/>
      <c r="E29" s="117"/>
      <c r="F29" s="118"/>
      <c r="G29" s="119"/>
    </row>
    <row r="30" spans="1:7" ht="30">
      <c r="A30" s="105" t="s">
        <v>95</v>
      </c>
      <c r="B30" s="74" t="s">
        <v>74</v>
      </c>
      <c r="C30" s="89" t="s">
        <v>75</v>
      </c>
      <c r="D30" s="93" t="s">
        <v>76</v>
      </c>
      <c r="E30" s="46">
        <v>62</v>
      </c>
      <c r="F30" s="73"/>
      <c r="G30" s="70"/>
    </row>
    <row r="31" spans="1:7" ht="30">
      <c r="A31" s="105" t="s">
        <v>209</v>
      </c>
      <c r="B31" s="74" t="s">
        <v>77</v>
      </c>
      <c r="C31" s="89" t="s">
        <v>78</v>
      </c>
      <c r="D31" s="93" t="s">
        <v>76</v>
      </c>
      <c r="E31" s="46">
        <v>62</v>
      </c>
      <c r="F31" s="73"/>
      <c r="G31" s="70"/>
    </row>
    <row r="32" spans="1:7" ht="15">
      <c r="A32" s="105" t="s">
        <v>210</v>
      </c>
      <c r="B32" s="74">
        <v>88316</v>
      </c>
      <c r="C32" s="89" t="s">
        <v>79</v>
      </c>
      <c r="D32" s="93" t="s">
        <v>80</v>
      </c>
      <c r="E32" s="46">
        <v>186</v>
      </c>
      <c r="F32" s="73"/>
      <c r="G32" s="70"/>
    </row>
    <row r="33" spans="1:7" ht="15">
      <c r="A33" s="105" t="s">
        <v>211</v>
      </c>
      <c r="B33" s="129" t="s">
        <v>140</v>
      </c>
      <c r="C33" s="79" t="s">
        <v>141</v>
      </c>
      <c r="D33" s="69" t="s">
        <v>55</v>
      </c>
      <c r="E33" s="46">
        <v>35116.43</v>
      </c>
      <c r="F33" s="73"/>
      <c r="G33" s="70"/>
    </row>
    <row r="34" spans="1:9" ht="49.5" customHeight="1">
      <c r="A34" s="105" t="s">
        <v>212</v>
      </c>
      <c r="B34" s="74" t="s">
        <v>142</v>
      </c>
      <c r="C34" s="132" t="s">
        <v>173</v>
      </c>
      <c r="D34" s="93" t="s">
        <v>117</v>
      </c>
      <c r="E34" s="46">
        <v>702.33</v>
      </c>
      <c r="F34" s="73"/>
      <c r="G34" s="70"/>
      <c r="I34" s="131"/>
    </row>
    <row r="35" spans="1:7" ht="18" customHeight="1">
      <c r="A35" s="105" t="s">
        <v>213</v>
      </c>
      <c r="B35" s="74" t="s">
        <v>63</v>
      </c>
      <c r="C35" s="89" t="s">
        <v>64</v>
      </c>
      <c r="D35" s="93" t="s">
        <v>62</v>
      </c>
      <c r="E35" s="46">
        <f>E34*7</f>
        <v>4916.31</v>
      </c>
      <c r="F35" s="73"/>
      <c r="G35" s="70"/>
    </row>
    <row r="36" spans="1:7" ht="15">
      <c r="A36" s="137" t="s">
        <v>98</v>
      </c>
      <c r="B36" s="138"/>
      <c r="C36" s="138"/>
      <c r="D36" s="138"/>
      <c r="E36" s="138"/>
      <c r="F36" s="139"/>
      <c r="G36" s="41"/>
    </row>
    <row r="37" spans="1:7" ht="15">
      <c r="A37" s="106" t="s">
        <v>61</v>
      </c>
      <c r="B37" s="107"/>
      <c r="C37" s="108" t="s">
        <v>65</v>
      </c>
      <c r="D37" s="109"/>
      <c r="E37" s="110"/>
      <c r="F37" s="111"/>
      <c r="G37" s="112"/>
    </row>
    <row r="38" spans="1:7" ht="15">
      <c r="A38" s="88" t="s">
        <v>96</v>
      </c>
      <c r="B38" s="125" t="s">
        <v>207</v>
      </c>
      <c r="C38" s="120" t="s">
        <v>67</v>
      </c>
      <c r="D38" s="121" t="s">
        <v>55</v>
      </c>
      <c r="E38" s="122">
        <v>5000</v>
      </c>
      <c r="F38" s="123"/>
      <c r="G38" s="124"/>
    </row>
    <row r="39" spans="1:7" ht="30">
      <c r="A39" s="105" t="s">
        <v>97</v>
      </c>
      <c r="B39" s="125" t="s">
        <v>69</v>
      </c>
      <c r="C39" s="120" t="s">
        <v>70</v>
      </c>
      <c r="D39" s="121" t="s">
        <v>62</v>
      </c>
      <c r="E39" s="122">
        <v>1500</v>
      </c>
      <c r="F39" s="123"/>
      <c r="G39" s="124"/>
    </row>
    <row r="40" spans="1:7" ht="15">
      <c r="A40" s="105" t="s">
        <v>214</v>
      </c>
      <c r="B40" s="74" t="s">
        <v>140</v>
      </c>
      <c r="C40" s="89" t="s">
        <v>141</v>
      </c>
      <c r="D40" s="93" t="s">
        <v>55</v>
      </c>
      <c r="E40" s="46">
        <v>5000</v>
      </c>
      <c r="F40" s="73"/>
      <c r="G40" s="70"/>
    </row>
    <row r="41" spans="1:9" ht="45">
      <c r="A41" s="105" t="s">
        <v>215</v>
      </c>
      <c r="B41" s="74" t="s">
        <v>142</v>
      </c>
      <c r="C41" s="89" t="s">
        <v>173</v>
      </c>
      <c r="D41" s="93" t="s">
        <v>117</v>
      </c>
      <c r="E41" s="46">
        <v>150</v>
      </c>
      <c r="F41" s="73"/>
      <c r="G41" s="70"/>
      <c r="I41" s="131"/>
    </row>
    <row r="42" spans="1:7" ht="19.5" customHeight="1">
      <c r="A42" s="105" t="s">
        <v>216</v>
      </c>
      <c r="B42" s="74" t="s">
        <v>63</v>
      </c>
      <c r="C42" s="103" t="s">
        <v>64</v>
      </c>
      <c r="D42" s="93" t="s">
        <v>62</v>
      </c>
      <c r="E42" s="46">
        <f>E41*7</f>
        <v>1050</v>
      </c>
      <c r="F42" s="73"/>
      <c r="G42" s="70"/>
    </row>
    <row r="43" spans="1:7" ht="15">
      <c r="A43" s="137" t="s">
        <v>99</v>
      </c>
      <c r="B43" s="138"/>
      <c r="C43" s="138"/>
      <c r="D43" s="138"/>
      <c r="E43" s="138"/>
      <c r="F43" s="139"/>
      <c r="G43" s="76"/>
    </row>
    <row r="44" spans="1:7" ht="15">
      <c r="A44" s="95" t="s">
        <v>26</v>
      </c>
      <c r="B44" s="96"/>
      <c r="C44" s="97" t="s">
        <v>59</v>
      </c>
      <c r="D44" s="98"/>
      <c r="E44" s="99"/>
      <c r="F44" s="73"/>
      <c r="G44" s="101"/>
    </row>
    <row r="45" spans="1:7" ht="30">
      <c r="A45" s="88" t="s">
        <v>66</v>
      </c>
      <c r="B45" s="74" t="s">
        <v>74</v>
      </c>
      <c r="C45" s="89" t="s">
        <v>75</v>
      </c>
      <c r="D45" s="93" t="s">
        <v>76</v>
      </c>
      <c r="E45" s="46">
        <v>31.226483</v>
      </c>
      <c r="F45" s="73"/>
      <c r="G45" s="70"/>
    </row>
    <row r="46" spans="1:7" ht="30">
      <c r="A46" s="88" t="s">
        <v>68</v>
      </c>
      <c r="B46" s="74" t="s">
        <v>77</v>
      </c>
      <c r="C46" s="89" t="s">
        <v>78</v>
      </c>
      <c r="D46" s="93" t="s">
        <v>76</v>
      </c>
      <c r="E46" s="46">
        <v>31.226483</v>
      </c>
      <c r="F46" s="73"/>
      <c r="G46" s="70"/>
    </row>
    <row r="47" spans="1:7" ht="15">
      <c r="A47" s="88" t="s">
        <v>71</v>
      </c>
      <c r="B47" s="74">
        <v>88316</v>
      </c>
      <c r="C47" s="89" t="s">
        <v>79</v>
      </c>
      <c r="D47" s="93" t="s">
        <v>80</v>
      </c>
      <c r="E47" s="46">
        <v>93.5106572</v>
      </c>
      <c r="F47" s="73"/>
      <c r="G47" s="70"/>
    </row>
    <row r="48" spans="1:7" ht="15">
      <c r="A48" s="88" t="s">
        <v>72</v>
      </c>
      <c r="B48" s="74" t="s">
        <v>140</v>
      </c>
      <c r="C48" s="89" t="s">
        <v>141</v>
      </c>
      <c r="D48" s="93" t="s">
        <v>55</v>
      </c>
      <c r="E48" s="46">
        <v>16879.18</v>
      </c>
      <c r="F48" s="73"/>
      <c r="G48" s="70"/>
    </row>
    <row r="49" spans="1:7" ht="45">
      <c r="A49" s="88" t="s">
        <v>100</v>
      </c>
      <c r="B49" s="74" t="s">
        <v>142</v>
      </c>
      <c r="C49" s="89" t="s">
        <v>173</v>
      </c>
      <c r="D49" s="93" t="s">
        <v>117</v>
      </c>
      <c r="E49" s="46">
        <v>337.58</v>
      </c>
      <c r="F49" s="73"/>
      <c r="G49" s="70"/>
    </row>
    <row r="50" spans="1:9" ht="19.5" customHeight="1">
      <c r="A50" s="88" t="s">
        <v>101</v>
      </c>
      <c r="B50" s="74" t="s">
        <v>63</v>
      </c>
      <c r="C50" s="132" t="s">
        <v>64</v>
      </c>
      <c r="D50" s="93" t="s">
        <v>62</v>
      </c>
      <c r="E50" s="46">
        <f>E49*7</f>
        <v>2363.06</v>
      </c>
      <c r="F50" s="73"/>
      <c r="G50" s="70"/>
      <c r="I50" s="84"/>
    </row>
    <row r="51" spans="1:7" ht="15">
      <c r="A51" s="137" t="s">
        <v>93</v>
      </c>
      <c r="B51" s="138"/>
      <c r="C51" s="138"/>
      <c r="D51" s="138"/>
      <c r="E51" s="138"/>
      <c r="F51" s="139"/>
      <c r="G51" s="76"/>
    </row>
    <row r="52" spans="1:7" ht="15">
      <c r="A52" s="33" t="s">
        <v>102</v>
      </c>
      <c r="B52" s="35"/>
      <c r="C52" s="36" t="s">
        <v>82</v>
      </c>
      <c r="D52" s="39"/>
      <c r="E52" s="43"/>
      <c r="F52" s="37"/>
      <c r="G52" s="54"/>
    </row>
    <row r="53" spans="1:7" ht="15">
      <c r="A53" s="55" t="s">
        <v>105</v>
      </c>
      <c r="B53" s="74" t="s">
        <v>83</v>
      </c>
      <c r="C53" s="126" t="s">
        <v>217</v>
      </c>
      <c r="D53" s="93" t="s">
        <v>117</v>
      </c>
      <c r="E53" s="46">
        <f>(100*2.5*0.06)</f>
        <v>15</v>
      </c>
      <c r="F53" s="73"/>
      <c r="G53" s="70"/>
    </row>
    <row r="54" spans="1:7" ht="30">
      <c r="A54" s="55" t="s">
        <v>106</v>
      </c>
      <c r="B54" s="85" t="s">
        <v>159</v>
      </c>
      <c r="C54" s="127" t="s">
        <v>218</v>
      </c>
      <c r="D54" s="69" t="s">
        <v>117</v>
      </c>
      <c r="E54" s="46">
        <f>E53*1.3</f>
        <v>19.5</v>
      </c>
      <c r="F54" s="73"/>
      <c r="G54" s="70"/>
    </row>
    <row r="55" spans="1:7" ht="30">
      <c r="A55" s="55" t="s">
        <v>198</v>
      </c>
      <c r="B55" s="85" t="s">
        <v>81</v>
      </c>
      <c r="C55" s="86" t="s">
        <v>161</v>
      </c>
      <c r="D55" s="69" t="s">
        <v>160</v>
      </c>
      <c r="E55" s="46">
        <f>E54*6</f>
        <v>117</v>
      </c>
      <c r="F55" s="73"/>
      <c r="G55" s="32"/>
    </row>
    <row r="56" spans="1:7" ht="30">
      <c r="A56" s="55" t="s">
        <v>199</v>
      </c>
      <c r="B56" s="74" t="s">
        <v>83</v>
      </c>
      <c r="C56" s="132" t="s">
        <v>84</v>
      </c>
      <c r="D56" s="45" t="s">
        <v>11</v>
      </c>
      <c r="E56" s="46">
        <v>100</v>
      </c>
      <c r="F56" s="73"/>
      <c r="G56" s="70"/>
    </row>
    <row r="57" spans="1:7" ht="30">
      <c r="A57" s="55" t="s">
        <v>200</v>
      </c>
      <c r="B57" s="74" t="s">
        <v>85</v>
      </c>
      <c r="C57" s="44" t="s">
        <v>86</v>
      </c>
      <c r="D57" s="45" t="s">
        <v>17</v>
      </c>
      <c r="E57" s="46">
        <f>1.125*100</f>
        <v>112.5</v>
      </c>
      <c r="F57" s="73"/>
      <c r="G57" s="70"/>
    </row>
    <row r="58" spans="1:9" ht="15">
      <c r="A58" s="137" t="s">
        <v>110</v>
      </c>
      <c r="B58" s="138"/>
      <c r="C58" s="138"/>
      <c r="D58" s="138"/>
      <c r="E58" s="138"/>
      <c r="F58" s="139"/>
      <c r="G58" s="76"/>
      <c r="I58" s="84"/>
    </row>
    <row r="59" spans="1:7" ht="15">
      <c r="A59" s="33" t="s">
        <v>103</v>
      </c>
      <c r="B59" s="35"/>
      <c r="C59" s="36" t="s">
        <v>166</v>
      </c>
      <c r="D59" s="39"/>
      <c r="E59" s="43"/>
      <c r="F59" s="37"/>
      <c r="G59" s="54"/>
    </row>
    <row r="60" spans="1:7" ht="15">
      <c r="A60" s="88" t="s">
        <v>177</v>
      </c>
      <c r="B60" s="74" t="s">
        <v>158</v>
      </c>
      <c r="C60" s="89" t="s">
        <v>186</v>
      </c>
      <c r="D60" s="45" t="s">
        <v>17</v>
      </c>
      <c r="E60" s="46">
        <v>50.25</v>
      </c>
      <c r="F60" s="75"/>
      <c r="G60" s="32"/>
    </row>
    <row r="61" spans="1:7" ht="15">
      <c r="A61" s="88" t="s">
        <v>107</v>
      </c>
      <c r="B61" s="74" t="s">
        <v>158</v>
      </c>
      <c r="C61" s="89" t="s">
        <v>185</v>
      </c>
      <c r="D61" s="45" t="s">
        <v>17</v>
      </c>
      <c r="E61" s="46">
        <v>29.1</v>
      </c>
      <c r="F61" s="75"/>
      <c r="G61" s="32"/>
    </row>
    <row r="62" spans="1:7" ht="30">
      <c r="A62" s="88" t="s">
        <v>178</v>
      </c>
      <c r="B62" s="78" t="s">
        <v>159</v>
      </c>
      <c r="C62" s="90" t="s">
        <v>187</v>
      </c>
      <c r="D62" s="69" t="s">
        <v>117</v>
      </c>
      <c r="E62" s="46">
        <v>10.3</v>
      </c>
      <c r="F62" s="75"/>
      <c r="G62" s="32"/>
    </row>
    <row r="63" spans="1:7" ht="30">
      <c r="A63" s="88" t="s">
        <v>179</v>
      </c>
      <c r="B63" s="78" t="s">
        <v>81</v>
      </c>
      <c r="C63" s="79" t="s">
        <v>161</v>
      </c>
      <c r="D63" s="69" t="s">
        <v>160</v>
      </c>
      <c r="E63" s="46">
        <v>61.8</v>
      </c>
      <c r="F63" s="75"/>
      <c r="G63" s="32"/>
    </row>
    <row r="64" spans="1:7" ht="30">
      <c r="A64" s="88" t="s">
        <v>180</v>
      </c>
      <c r="B64" s="78" t="s">
        <v>120</v>
      </c>
      <c r="C64" s="79" t="s">
        <v>170</v>
      </c>
      <c r="D64" s="69" t="s">
        <v>16</v>
      </c>
      <c r="E64" s="46">
        <f>83+14</f>
        <v>97</v>
      </c>
      <c r="F64" s="75"/>
      <c r="G64" s="32"/>
    </row>
    <row r="65" spans="1:7" ht="35.25" customHeight="1">
      <c r="A65" s="88" t="s">
        <v>181</v>
      </c>
      <c r="B65" s="78" t="s">
        <v>122</v>
      </c>
      <c r="C65" s="79" t="s">
        <v>171</v>
      </c>
      <c r="D65" s="69" t="s">
        <v>16</v>
      </c>
      <c r="E65" s="46">
        <v>201</v>
      </c>
      <c r="F65" s="75"/>
      <c r="G65" s="32"/>
    </row>
    <row r="66" spans="1:7" ht="15" customHeight="1">
      <c r="A66" s="88" t="s">
        <v>182</v>
      </c>
      <c r="B66" s="78" t="s">
        <v>162</v>
      </c>
      <c r="C66" s="79" t="s">
        <v>167</v>
      </c>
      <c r="D66" s="69" t="s">
        <v>17</v>
      </c>
      <c r="E66" s="46">
        <f>E67</f>
        <v>1257.4</v>
      </c>
      <c r="F66" s="75"/>
      <c r="G66" s="32"/>
    </row>
    <row r="67" spans="1:7" ht="30">
      <c r="A67" s="88" t="s">
        <v>183</v>
      </c>
      <c r="B67" s="78" t="s">
        <v>165</v>
      </c>
      <c r="C67" s="133" t="s">
        <v>172</v>
      </c>
      <c r="D67" s="69" t="s">
        <v>17</v>
      </c>
      <c r="E67" s="46">
        <f>916.3+341.1</f>
        <v>1257.4</v>
      </c>
      <c r="F67" s="75"/>
      <c r="G67" s="32"/>
    </row>
    <row r="68" spans="1:7" ht="15">
      <c r="A68" s="88" t="s">
        <v>184</v>
      </c>
      <c r="B68" s="102" t="s">
        <v>205</v>
      </c>
      <c r="C68" s="79" t="s">
        <v>163</v>
      </c>
      <c r="D68" s="69" t="s">
        <v>164</v>
      </c>
      <c r="E68" s="46">
        <v>120</v>
      </c>
      <c r="F68" s="75"/>
      <c r="G68" s="32"/>
    </row>
    <row r="69" spans="1:7" ht="15">
      <c r="A69" s="105" t="s">
        <v>188</v>
      </c>
      <c r="B69" s="102" t="s">
        <v>206</v>
      </c>
      <c r="C69" s="127" t="s">
        <v>219</v>
      </c>
      <c r="D69" s="69" t="s">
        <v>164</v>
      </c>
      <c r="E69" s="46">
        <v>15</v>
      </c>
      <c r="F69" s="75"/>
      <c r="G69" s="32"/>
    </row>
    <row r="70" spans="1:7" ht="15">
      <c r="A70" s="88" t="s">
        <v>188</v>
      </c>
      <c r="B70" s="128" t="s">
        <v>221</v>
      </c>
      <c r="C70" s="127" t="s">
        <v>220</v>
      </c>
      <c r="D70" s="69" t="s">
        <v>164</v>
      </c>
      <c r="E70" s="46">
        <v>60</v>
      </c>
      <c r="F70" s="75"/>
      <c r="G70" s="32"/>
    </row>
    <row r="71" spans="1:7" ht="15">
      <c r="A71" s="137" t="s">
        <v>111</v>
      </c>
      <c r="B71" s="138"/>
      <c r="C71" s="138"/>
      <c r="D71" s="138"/>
      <c r="E71" s="138"/>
      <c r="F71" s="139"/>
      <c r="G71" s="41"/>
    </row>
    <row r="72" spans="1:7" ht="15">
      <c r="A72" s="33" t="s">
        <v>104</v>
      </c>
      <c r="B72" s="35"/>
      <c r="C72" s="36" t="s">
        <v>87</v>
      </c>
      <c r="D72" s="39"/>
      <c r="E72" s="43"/>
      <c r="F72" s="37"/>
      <c r="G72" s="54"/>
    </row>
    <row r="73" spans="1:7" ht="30">
      <c r="A73" s="55" t="s">
        <v>108</v>
      </c>
      <c r="B73" s="74" t="s">
        <v>88</v>
      </c>
      <c r="C73" s="89" t="s">
        <v>145</v>
      </c>
      <c r="D73" s="45" t="s">
        <v>55</v>
      </c>
      <c r="E73" s="46">
        <v>1265.48</v>
      </c>
      <c r="F73" s="73"/>
      <c r="G73" s="70"/>
    </row>
    <row r="74" spans="1:7" ht="30">
      <c r="A74" s="55" t="s">
        <v>109</v>
      </c>
      <c r="B74" s="74" t="s">
        <v>89</v>
      </c>
      <c r="C74" s="89" t="s">
        <v>90</v>
      </c>
      <c r="D74" s="45" t="s">
        <v>55</v>
      </c>
      <c r="E74" s="46">
        <v>45</v>
      </c>
      <c r="F74" s="73"/>
      <c r="G74" s="70"/>
    </row>
    <row r="75" spans="1:7" ht="15">
      <c r="A75" s="137" t="s">
        <v>112</v>
      </c>
      <c r="B75" s="138"/>
      <c r="C75" s="138"/>
      <c r="D75" s="138"/>
      <c r="E75" s="138"/>
      <c r="F75" s="139"/>
      <c r="G75" s="87"/>
    </row>
    <row r="76" spans="1:7" ht="15">
      <c r="A76" s="137" t="s">
        <v>204</v>
      </c>
      <c r="B76" s="138"/>
      <c r="C76" s="138"/>
      <c r="D76" s="138"/>
      <c r="E76" s="138"/>
      <c r="F76" s="139"/>
      <c r="G76" s="41"/>
    </row>
    <row r="77" spans="1:7" ht="30">
      <c r="A77" s="65" t="s">
        <v>73</v>
      </c>
      <c r="B77" s="66"/>
      <c r="C77" s="94" t="s">
        <v>113</v>
      </c>
      <c r="D77" s="62"/>
      <c r="E77" s="63"/>
      <c r="F77" s="64"/>
      <c r="G77" s="80"/>
    </row>
    <row r="78" spans="1:7" ht="15">
      <c r="A78" s="42" t="s">
        <v>27</v>
      </c>
      <c r="B78" s="35"/>
      <c r="C78" s="36" t="s">
        <v>114</v>
      </c>
      <c r="D78" s="39"/>
      <c r="E78" s="43"/>
      <c r="F78" s="37"/>
      <c r="G78" s="54"/>
    </row>
    <row r="79" spans="1:7" ht="30">
      <c r="A79" s="68" t="s">
        <v>124</v>
      </c>
      <c r="B79" s="78" t="s">
        <v>116</v>
      </c>
      <c r="C79" s="67" t="s">
        <v>115</v>
      </c>
      <c r="D79" s="69" t="s">
        <v>117</v>
      </c>
      <c r="E79" s="46">
        <v>179.67</v>
      </c>
      <c r="F79" s="73"/>
      <c r="G79" s="70"/>
    </row>
    <row r="80" spans="1:7" ht="30">
      <c r="A80" s="68" t="s">
        <v>125</v>
      </c>
      <c r="B80" s="78" t="s">
        <v>118</v>
      </c>
      <c r="C80" s="79" t="s">
        <v>119</v>
      </c>
      <c r="D80" s="69" t="s">
        <v>117</v>
      </c>
      <c r="E80" s="46">
        <v>233.57</v>
      </c>
      <c r="F80" s="73"/>
      <c r="G80" s="70"/>
    </row>
    <row r="81" spans="1:7" ht="30">
      <c r="A81" s="68" t="s">
        <v>126</v>
      </c>
      <c r="B81" s="78" t="s">
        <v>120</v>
      </c>
      <c r="C81" s="79" t="s">
        <v>121</v>
      </c>
      <c r="D81" s="69" t="s">
        <v>16</v>
      </c>
      <c r="E81" s="46">
        <v>65</v>
      </c>
      <c r="F81" s="73"/>
      <c r="G81" s="70"/>
    </row>
    <row r="82" spans="1:7" ht="15">
      <c r="A82" s="68" t="s">
        <v>127</v>
      </c>
      <c r="B82" s="78" t="s">
        <v>122</v>
      </c>
      <c r="C82" s="79" t="s">
        <v>123</v>
      </c>
      <c r="D82" s="69" t="s">
        <v>16</v>
      </c>
      <c r="E82" s="46">
        <v>125</v>
      </c>
      <c r="F82" s="73"/>
      <c r="G82" s="70"/>
    </row>
    <row r="83" spans="1:7" ht="15">
      <c r="A83" s="137" t="s">
        <v>128</v>
      </c>
      <c r="B83" s="138"/>
      <c r="C83" s="138"/>
      <c r="D83" s="138"/>
      <c r="E83" s="138"/>
      <c r="F83" s="139"/>
      <c r="G83" s="41"/>
    </row>
    <row r="84" spans="1:7" ht="15">
      <c r="A84" s="42" t="s">
        <v>28</v>
      </c>
      <c r="B84" s="35"/>
      <c r="C84" s="36" t="s">
        <v>146</v>
      </c>
      <c r="D84" s="39"/>
      <c r="E84" s="43"/>
      <c r="F84" s="37"/>
      <c r="G84" s="54"/>
    </row>
    <row r="85" spans="1:7" ht="15" customHeight="1">
      <c r="A85" s="68" t="s">
        <v>129</v>
      </c>
      <c r="B85" s="78" t="s">
        <v>132</v>
      </c>
      <c r="C85" s="67" t="s">
        <v>131</v>
      </c>
      <c r="D85" s="69" t="s">
        <v>117</v>
      </c>
      <c r="E85" s="46">
        <f>(500*0.15)+(300*0.1)</f>
        <v>105</v>
      </c>
      <c r="F85" s="73"/>
      <c r="G85" s="70"/>
    </row>
    <row r="86" spans="1:7" ht="30">
      <c r="A86" s="68" t="s">
        <v>149</v>
      </c>
      <c r="B86" s="78" t="s">
        <v>116</v>
      </c>
      <c r="C86" s="79" t="s">
        <v>133</v>
      </c>
      <c r="D86" s="69" t="s">
        <v>117</v>
      </c>
      <c r="E86" s="46">
        <f>E85</f>
        <v>105</v>
      </c>
      <c r="F86" s="73"/>
      <c r="G86" s="70"/>
    </row>
    <row r="87" spans="1:7" ht="30">
      <c r="A87" s="68" t="s">
        <v>150</v>
      </c>
      <c r="B87" s="78" t="s">
        <v>134</v>
      </c>
      <c r="C87" s="79" t="s">
        <v>135</v>
      </c>
      <c r="D87" s="69" t="s">
        <v>136</v>
      </c>
      <c r="E87" s="46">
        <f>E85*50</f>
        <v>5250</v>
      </c>
      <c r="F87" s="73"/>
      <c r="G87" s="70"/>
    </row>
    <row r="88" spans="1:7" ht="45">
      <c r="A88" s="68" t="s">
        <v>151</v>
      </c>
      <c r="B88" s="78" t="s">
        <v>137</v>
      </c>
      <c r="C88" s="79" t="s">
        <v>143</v>
      </c>
      <c r="D88" s="69" t="s">
        <v>117</v>
      </c>
      <c r="E88" s="46">
        <f>300*0.1</f>
        <v>30</v>
      </c>
      <c r="F88" s="73"/>
      <c r="G88" s="70"/>
    </row>
    <row r="89" spans="1:7" ht="60">
      <c r="A89" s="68" t="s">
        <v>152</v>
      </c>
      <c r="B89" s="74" t="s">
        <v>175</v>
      </c>
      <c r="C89" s="89" t="s">
        <v>174</v>
      </c>
      <c r="D89" s="93" t="s">
        <v>117</v>
      </c>
      <c r="E89" s="46">
        <f>500*0.15</f>
        <v>75</v>
      </c>
      <c r="F89" s="73"/>
      <c r="G89" s="70"/>
    </row>
    <row r="90" spans="1:7" ht="20.25" customHeight="1">
      <c r="A90" s="68" t="s">
        <v>153</v>
      </c>
      <c r="B90" s="74" t="s">
        <v>138</v>
      </c>
      <c r="C90" s="89" t="s">
        <v>139</v>
      </c>
      <c r="D90" s="93" t="s">
        <v>17</v>
      </c>
      <c r="E90" s="46">
        <f>500+300</f>
        <v>800</v>
      </c>
      <c r="F90" s="73"/>
      <c r="G90" s="70"/>
    </row>
    <row r="91" spans="1:7" ht="15" customHeight="1">
      <c r="A91" s="68"/>
      <c r="B91" s="74" t="s">
        <v>169</v>
      </c>
      <c r="C91" s="89" t="s">
        <v>168</v>
      </c>
      <c r="D91" s="93" t="s">
        <v>17</v>
      </c>
      <c r="E91" s="46">
        <v>500</v>
      </c>
      <c r="F91" s="73"/>
      <c r="G91" s="70"/>
    </row>
    <row r="92" spans="1:7" ht="15" customHeight="1">
      <c r="A92" s="68" t="s">
        <v>154</v>
      </c>
      <c r="B92" s="74" t="s">
        <v>140</v>
      </c>
      <c r="C92" s="89" t="s">
        <v>141</v>
      </c>
      <c r="D92" s="93" t="s">
        <v>17</v>
      </c>
      <c r="E92" s="46">
        <v>500</v>
      </c>
      <c r="F92" s="73"/>
      <c r="G92" s="70"/>
    </row>
    <row r="93" spans="1:9" ht="45">
      <c r="A93" s="68" t="s">
        <v>155</v>
      </c>
      <c r="B93" s="74" t="s">
        <v>142</v>
      </c>
      <c r="C93" s="89" t="s">
        <v>144</v>
      </c>
      <c r="D93" s="93" t="s">
        <v>117</v>
      </c>
      <c r="E93" s="46">
        <f>500*0.03</f>
        <v>15</v>
      </c>
      <c r="F93" s="73"/>
      <c r="G93" s="70"/>
      <c r="I93" s="84"/>
    </row>
    <row r="94" spans="1:11" ht="18.75" customHeight="1">
      <c r="A94" s="68" t="s">
        <v>156</v>
      </c>
      <c r="B94" s="74" t="s">
        <v>63</v>
      </c>
      <c r="C94" s="89" t="s">
        <v>64</v>
      </c>
      <c r="D94" s="93" t="s">
        <v>62</v>
      </c>
      <c r="E94" s="46">
        <f>E93*7</f>
        <v>105</v>
      </c>
      <c r="F94" s="73"/>
      <c r="G94" s="70"/>
      <c r="I94" s="84"/>
      <c r="K94" s="131"/>
    </row>
    <row r="95" spans="1:7" ht="15">
      <c r="A95" s="137" t="s">
        <v>130</v>
      </c>
      <c r="B95" s="138"/>
      <c r="C95" s="138"/>
      <c r="D95" s="138"/>
      <c r="E95" s="138"/>
      <c r="F95" s="139"/>
      <c r="G95" s="41"/>
    </row>
    <row r="96" spans="1:7" ht="15">
      <c r="A96" s="42" t="s">
        <v>147</v>
      </c>
      <c r="B96" s="35"/>
      <c r="C96" s="36" t="s">
        <v>87</v>
      </c>
      <c r="D96" s="39"/>
      <c r="E96" s="43"/>
      <c r="F96" s="37"/>
      <c r="G96" s="54"/>
    </row>
    <row r="97" spans="1:7" ht="30">
      <c r="A97" s="104" t="s">
        <v>148</v>
      </c>
      <c r="B97" s="130" t="s">
        <v>222</v>
      </c>
      <c r="C97" s="132" t="s">
        <v>145</v>
      </c>
      <c r="D97" s="69" t="s">
        <v>17</v>
      </c>
      <c r="E97" s="46">
        <v>15</v>
      </c>
      <c r="F97" s="73"/>
      <c r="G97" s="70"/>
    </row>
    <row r="98" spans="1:7" ht="15">
      <c r="A98" s="137" t="s">
        <v>157</v>
      </c>
      <c r="B98" s="138"/>
      <c r="C98" s="138"/>
      <c r="D98" s="138"/>
      <c r="E98" s="138"/>
      <c r="F98" s="139"/>
      <c r="G98" s="41"/>
    </row>
    <row r="99" spans="1:7" ht="15">
      <c r="A99" s="137" t="s">
        <v>176</v>
      </c>
      <c r="B99" s="138"/>
      <c r="C99" s="138"/>
      <c r="D99" s="138"/>
      <c r="E99" s="138"/>
      <c r="F99" s="139"/>
      <c r="G99" s="41"/>
    </row>
    <row r="100" spans="1:7" ht="10.5" customHeight="1" thickBot="1">
      <c r="A100" s="210"/>
      <c r="B100" s="211"/>
      <c r="C100" s="211"/>
      <c r="D100" s="211"/>
      <c r="E100" s="211"/>
      <c r="F100" s="211"/>
      <c r="G100" s="212"/>
    </row>
    <row r="101" spans="1:7" ht="15.75" thickBot="1">
      <c r="A101" s="140" t="s">
        <v>46</v>
      </c>
      <c r="B101" s="141"/>
      <c r="C101" s="141"/>
      <c r="D101" s="141"/>
      <c r="E101" s="141"/>
      <c r="F101" s="142"/>
      <c r="G101" s="47"/>
    </row>
    <row r="102" spans="1:7" ht="15.75" thickBot="1">
      <c r="A102" s="81"/>
      <c r="B102" s="82"/>
      <c r="C102" s="82"/>
      <c r="D102" s="82"/>
      <c r="E102" s="82"/>
      <c r="F102" s="82"/>
      <c r="G102" s="83"/>
    </row>
    <row r="105" ht="15">
      <c r="I105" s="131"/>
    </row>
    <row r="107" ht="15">
      <c r="I107" s="131"/>
    </row>
  </sheetData>
  <sheetProtection/>
  <mergeCells count="30">
    <mergeCell ref="A101:F101"/>
    <mergeCell ref="C1:F1"/>
    <mergeCell ref="C2:F2"/>
    <mergeCell ref="C3:F3"/>
    <mergeCell ref="C4:F4"/>
    <mergeCell ref="A5:G5"/>
    <mergeCell ref="A6:G6"/>
    <mergeCell ref="A7:G7"/>
    <mergeCell ref="A8:D8"/>
    <mergeCell ref="A9:D9"/>
    <mergeCell ref="A10:D10"/>
    <mergeCell ref="F10:G11"/>
    <mergeCell ref="A11:D11"/>
    <mergeCell ref="A12:D12"/>
    <mergeCell ref="E12:E13"/>
    <mergeCell ref="F12:G13"/>
    <mergeCell ref="A13:D13"/>
    <mergeCell ref="A14:G14"/>
    <mergeCell ref="A20:F20"/>
    <mergeCell ref="A36:F36"/>
    <mergeCell ref="A43:F43"/>
    <mergeCell ref="A51:F51"/>
    <mergeCell ref="A58:F58"/>
    <mergeCell ref="A99:F99"/>
    <mergeCell ref="A76:F76"/>
    <mergeCell ref="A71:F71"/>
    <mergeCell ref="A75:F75"/>
    <mergeCell ref="A83:F83"/>
    <mergeCell ref="A95:F95"/>
    <mergeCell ref="A98:F98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110" zoomScaleSheetLayoutView="110" zoomScalePageLayoutView="0" workbookViewId="0" topLeftCell="A1">
      <selection activeCell="D29" sqref="D29"/>
    </sheetView>
  </sheetViews>
  <sheetFormatPr defaultColWidth="9.140625" defaultRowHeight="15"/>
  <cols>
    <col min="1" max="1" width="8.8515625" style="0" customWidth="1"/>
    <col min="2" max="2" width="31.57421875" style="0" customWidth="1"/>
    <col min="3" max="3" width="15.140625" style="0" bestFit="1" customWidth="1"/>
    <col min="4" max="4" width="9.7109375" style="0" customWidth="1"/>
    <col min="5" max="5" width="14.421875" style="0" customWidth="1"/>
    <col min="6" max="6" width="15.28125" style="0" customWidth="1"/>
    <col min="7" max="8" width="14.28125" style="0" customWidth="1"/>
    <col min="9" max="9" width="14.140625" style="0" customWidth="1"/>
    <col min="10" max="10" width="14.28125" style="0" customWidth="1"/>
    <col min="11" max="11" width="14.140625" style="0" customWidth="1"/>
    <col min="12" max="12" width="13.28125" style="0" customWidth="1"/>
  </cols>
  <sheetData>
    <row r="1" spans="1:13" ht="15">
      <c r="A1" s="20"/>
      <c r="B1" s="21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</row>
    <row r="2" spans="1:13" ht="15">
      <c r="A2" s="193" t="s">
        <v>30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2"/>
    </row>
    <row r="3" spans="1:13" ht="15">
      <c r="A3" s="193" t="s">
        <v>31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2"/>
    </row>
    <row r="4" spans="1:13" ht="15">
      <c r="A4" s="193" t="s">
        <v>32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2"/>
    </row>
    <row r="5" spans="1:13" ht="15">
      <c r="A5" s="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"/>
    </row>
    <row r="6" spans="1:13" ht="15.75" thickBot="1">
      <c r="A6" s="18"/>
      <c r="B6" s="26" t="s">
        <v>33</v>
      </c>
      <c r="C6" s="26"/>
      <c r="D6" s="26"/>
      <c r="E6" s="26"/>
      <c r="F6" s="26"/>
      <c r="G6" s="26"/>
      <c r="H6" s="26"/>
      <c r="I6" s="26"/>
      <c r="J6" s="26"/>
      <c r="K6" s="26"/>
      <c r="L6" s="19"/>
      <c r="M6" s="2"/>
    </row>
    <row r="7" spans="1:13" ht="15.75" thickBo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  <c r="M7" s="4"/>
    </row>
    <row r="8" spans="1:13" ht="15.75" thickBot="1">
      <c r="A8" s="196" t="s">
        <v>34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8"/>
      <c r="M8" s="4"/>
    </row>
    <row r="9" spans="1:12" ht="15">
      <c r="A9" s="199" t="s">
        <v>8</v>
      </c>
      <c r="B9" s="188" t="s">
        <v>35</v>
      </c>
      <c r="C9" s="188" t="s">
        <v>36</v>
      </c>
      <c r="D9" s="188" t="s">
        <v>37</v>
      </c>
      <c r="E9" s="5" t="s">
        <v>38</v>
      </c>
      <c r="F9" s="188" t="s">
        <v>39</v>
      </c>
      <c r="G9" s="188" t="s">
        <v>40</v>
      </c>
      <c r="H9" s="188" t="s">
        <v>41</v>
      </c>
      <c r="I9" s="188" t="s">
        <v>42</v>
      </c>
      <c r="J9" s="188" t="s">
        <v>223</v>
      </c>
      <c r="K9" s="188" t="s">
        <v>224</v>
      </c>
      <c r="L9" s="190" t="s">
        <v>14</v>
      </c>
    </row>
    <row r="10" spans="1:12" ht="15">
      <c r="A10" s="200"/>
      <c r="B10" s="201"/>
      <c r="C10" s="201"/>
      <c r="D10" s="201"/>
      <c r="E10" s="6" t="s">
        <v>43</v>
      </c>
      <c r="F10" s="189"/>
      <c r="G10" s="189"/>
      <c r="H10" s="189"/>
      <c r="I10" s="189"/>
      <c r="J10" s="189"/>
      <c r="K10" s="189"/>
      <c r="L10" s="191"/>
    </row>
    <row r="11" spans="1:14" ht="15">
      <c r="A11" s="181">
        <v>1</v>
      </c>
      <c r="B11" s="182" t="str">
        <f>'PLANILHA '!C16</f>
        <v>SERVIÇOS PRELIMINARES</v>
      </c>
      <c r="C11" s="184"/>
      <c r="D11" s="192"/>
      <c r="E11" s="7" t="s">
        <v>44</v>
      </c>
      <c r="F11" s="8">
        <v>0.22</v>
      </c>
      <c r="G11" s="8">
        <v>0.16</v>
      </c>
      <c r="H11" s="8">
        <v>0.16</v>
      </c>
      <c r="I11" s="8">
        <v>0.16</v>
      </c>
      <c r="J11" s="8">
        <v>0.15</v>
      </c>
      <c r="K11" s="8">
        <v>0.15</v>
      </c>
      <c r="L11" s="9">
        <f>SUM(F11:K11)</f>
        <v>1</v>
      </c>
      <c r="N11" s="136"/>
    </row>
    <row r="12" spans="1:12" ht="15">
      <c r="A12" s="181"/>
      <c r="B12" s="183"/>
      <c r="C12" s="184"/>
      <c r="D12" s="187"/>
      <c r="E12" s="7" t="s">
        <v>45</v>
      </c>
      <c r="F12" s="10">
        <f aca="true" t="shared" si="0" ref="F12:K12">F11*$C$11</f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1">
        <f>SUM(F12:K12)</f>
        <v>0</v>
      </c>
    </row>
    <row r="13" spans="1:12" ht="15" customHeight="1">
      <c r="A13" s="181">
        <v>2</v>
      </c>
      <c r="B13" s="182" t="str">
        <f>'PLANILHA '!C21</f>
        <v>MOBILIZAÇÃO / INSTALAÇÃO / MANUTENÇÃO/ADMINISTRAÇÃO</v>
      </c>
      <c r="C13" s="184"/>
      <c r="D13" s="187"/>
      <c r="E13" s="7" t="s">
        <v>44</v>
      </c>
      <c r="F13" s="8">
        <v>0.25</v>
      </c>
      <c r="G13" s="8">
        <v>0.15</v>
      </c>
      <c r="H13" s="8">
        <v>0.15</v>
      </c>
      <c r="I13" s="8">
        <v>0.15</v>
      </c>
      <c r="J13" s="8">
        <v>0.15</v>
      </c>
      <c r="K13" s="8">
        <v>0.15</v>
      </c>
      <c r="L13" s="9">
        <f aca="true" t="shared" si="1" ref="L13:L18">SUM(F13:K13)</f>
        <v>1</v>
      </c>
    </row>
    <row r="14" spans="1:12" ht="15">
      <c r="A14" s="181"/>
      <c r="B14" s="183"/>
      <c r="C14" s="184"/>
      <c r="D14" s="187"/>
      <c r="E14" s="7" t="s">
        <v>45</v>
      </c>
      <c r="F14" s="10">
        <f>F13*C13</f>
        <v>0</v>
      </c>
      <c r="G14" s="10">
        <f>G13*C13</f>
        <v>0</v>
      </c>
      <c r="H14" s="10">
        <f>H13*C13</f>
        <v>0</v>
      </c>
      <c r="I14" s="10">
        <f>I13*C13</f>
        <v>0</v>
      </c>
      <c r="J14" s="10">
        <f>J13*C13</f>
        <v>0</v>
      </c>
      <c r="K14" s="10">
        <f>K13*C13</f>
        <v>0</v>
      </c>
      <c r="L14" s="11">
        <f t="shared" si="1"/>
        <v>0</v>
      </c>
    </row>
    <row r="15" spans="1:12" ht="15" customHeight="1">
      <c r="A15" s="181">
        <v>3</v>
      </c>
      <c r="B15" s="182" t="str">
        <f>'PLANILHA '!C27</f>
        <v>RUAS DO BAIRRO SÃO PEDRO E VILA RICA</v>
      </c>
      <c r="C15" s="184"/>
      <c r="D15" s="185"/>
      <c r="E15" s="7" t="s">
        <v>44</v>
      </c>
      <c r="F15" s="8">
        <v>0.1</v>
      </c>
      <c r="G15" s="8">
        <v>0.25</v>
      </c>
      <c r="H15" s="8">
        <v>0.25</v>
      </c>
      <c r="I15" s="8">
        <v>0.2</v>
      </c>
      <c r="J15" s="8">
        <v>0.1</v>
      </c>
      <c r="K15" s="8">
        <v>0.1</v>
      </c>
      <c r="L15" s="9">
        <f t="shared" si="1"/>
        <v>1</v>
      </c>
    </row>
    <row r="16" spans="1:12" ht="15">
      <c r="A16" s="181"/>
      <c r="B16" s="183"/>
      <c r="C16" s="184"/>
      <c r="D16" s="186"/>
      <c r="E16" s="7" t="s">
        <v>45</v>
      </c>
      <c r="F16" s="10">
        <f>F15*C15</f>
        <v>0</v>
      </c>
      <c r="G16" s="10">
        <f>G15*C15</f>
        <v>0</v>
      </c>
      <c r="H16" s="10">
        <f>H15*C15</f>
        <v>0</v>
      </c>
      <c r="I16" s="10">
        <f>I15*C15</f>
        <v>0</v>
      </c>
      <c r="J16" s="10">
        <f>J15*C15</f>
        <v>0</v>
      </c>
      <c r="K16" s="10">
        <f>K15*C15</f>
        <v>0</v>
      </c>
      <c r="L16" s="11">
        <f t="shared" si="1"/>
        <v>0</v>
      </c>
    </row>
    <row r="17" spans="1:13" ht="15">
      <c r="A17" s="181">
        <v>4</v>
      </c>
      <c r="B17" s="182" t="str">
        <f>'PLANILHA '!C77</f>
        <v>RUA CAMARÕES, BAIRRO NOVO HORIZONTE - RUA DE ACESSO AO CANIL MUNICIPAL DE ARAXÁ</v>
      </c>
      <c r="C17" s="184"/>
      <c r="D17" s="185"/>
      <c r="E17" s="7" t="s">
        <v>44</v>
      </c>
      <c r="F17" s="8"/>
      <c r="G17" s="8"/>
      <c r="H17" s="8"/>
      <c r="I17" s="8"/>
      <c r="J17" s="8">
        <v>0.5</v>
      </c>
      <c r="K17" s="8">
        <v>0.5</v>
      </c>
      <c r="L17" s="9">
        <f t="shared" si="1"/>
        <v>1</v>
      </c>
      <c r="M17" s="12"/>
    </row>
    <row r="18" spans="1:12" ht="20.25" customHeight="1" thickBot="1">
      <c r="A18" s="181"/>
      <c r="B18" s="183"/>
      <c r="C18" s="184"/>
      <c r="D18" s="186"/>
      <c r="E18" s="7" t="s">
        <v>45</v>
      </c>
      <c r="F18" s="10">
        <f>F17*C17</f>
        <v>0</v>
      </c>
      <c r="G18" s="10">
        <f>G17*C17</f>
        <v>0</v>
      </c>
      <c r="H18" s="10">
        <f>H17*C17</f>
        <v>0</v>
      </c>
      <c r="I18" s="10">
        <f>I17*C17</f>
        <v>0</v>
      </c>
      <c r="J18" s="10">
        <f>J17*C17</f>
        <v>0</v>
      </c>
      <c r="K18" s="10">
        <f>K17*C17</f>
        <v>0</v>
      </c>
      <c r="L18" s="11">
        <f t="shared" si="1"/>
        <v>0</v>
      </c>
    </row>
    <row r="19" spans="1:13" ht="15.75" thickBot="1">
      <c r="A19" s="173" t="s">
        <v>46</v>
      </c>
      <c r="B19" s="174"/>
      <c r="C19" s="177"/>
      <c r="D19" s="179"/>
      <c r="E19" s="13" t="s">
        <v>37</v>
      </c>
      <c r="F19" s="16"/>
      <c r="G19" s="16"/>
      <c r="H19" s="16"/>
      <c r="I19" s="16"/>
      <c r="J19" s="16"/>
      <c r="K19" s="16"/>
      <c r="L19" s="17"/>
      <c r="M19" s="14"/>
    </row>
    <row r="20" spans="1:13" ht="15.75" thickBot="1">
      <c r="A20" s="175"/>
      <c r="B20" s="176"/>
      <c r="C20" s="178"/>
      <c r="D20" s="180"/>
      <c r="E20" s="134" t="s">
        <v>47</v>
      </c>
      <c r="F20" s="135"/>
      <c r="G20" s="135"/>
      <c r="H20" s="135"/>
      <c r="I20" s="135"/>
      <c r="J20" s="135"/>
      <c r="K20" s="135"/>
      <c r="L20" s="135"/>
      <c r="M20" s="15"/>
    </row>
  </sheetData>
  <sheetProtection/>
  <mergeCells count="34">
    <mergeCell ref="A2:L2"/>
    <mergeCell ref="A3:L3"/>
    <mergeCell ref="A4:L4"/>
    <mergeCell ref="A8:L8"/>
    <mergeCell ref="A9:A10"/>
    <mergeCell ref="B9:B10"/>
    <mergeCell ref="C9:C10"/>
    <mergeCell ref="D9:D10"/>
    <mergeCell ref="F9:F10"/>
    <mergeCell ref="G9:G10"/>
    <mergeCell ref="J9:J10"/>
    <mergeCell ref="K9:K10"/>
    <mergeCell ref="L9:L10"/>
    <mergeCell ref="A11:A12"/>
    <mergeCell ref="B11:B12"/>
    <mergeCell ref="C11:C12"/>
    <mergeCell ref="D11:D12"/>
    <mergeCell ref="H9:H10"/>
    <mergeCell ref="I9:I10"/>
    <mergeCell ref="A13:A14"/>
    <mergeCell ref="B13:B14"/>
    <mergeCell ref="C13:C14"/>
    <mergeCell ref="D13:D14"/>
    <mergeCell ref="A15:A16"/>
    <mergeCell ref="B15:B16"/>
    <mergeCell ref="C15:C16"/>
    <mergeCell ref="D15:D16"/>
    <mergeCell ref="A19:B20"/>
    <mergeCell ref="C19:C20"/>
    <mergeCell ref="D19:D20"/>
    <mergeCell ref="A17:A18"/>
    <mergeCell ref="B17:B18"/>
    <mergeCell ref="C17:C18"/>
    <mergeCell ref="D17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samuel.luzia</cp:lastModifiedBy>
  <cp:lastPrinted>2017-11-09T12:15:49Z</cp:lastPrinted>
  <dcterms:created xsi:type="dcterms:W3CDTF">2017-07-04T20:04:18Z</dcterms:created>
  <dcterms:modified xsi:type="dcterms:W3CDTF">2017-11-27T18:18:29Z</dcterms:modified>
  <cp:category/>
  <cp:version/>
  <cp:contentType/>
  <cp:contentStatus/>
</cp:coreProperties>
</file>